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IG-SRVFIC03\Users$\epennors\Bureau\CARFP\RECAP DU 05-09-2025\"/>
    </mc:Choice>
  </mc:AlternateContent>
  <bookViews>
    <workbookView xWindow="-120" yWindow="-120" windowWidth="23160" windowHeight="9180" activeTab="2"/>
  </bookViews>
  <sheets>
    <sheet name="DEVIS ESTIMATIFS OS" sheetId="1" r:id="rId1"/>
    <sheet name="FACTURATION OS" sheetId="2" r:id="rId2"/>
    <sheet name="FACTURATION CP" sheetId="3" r:id="rId3"/>
    <sheet name="AMIANTE" sheetId="4" r:id="rId4"/>
    <sheet name="TOTAUX" sheetId="5" r:id="rId5"/>
    <sheet name="Feuil1" sheetId="6" state="hidden" r:id="rId6"/>
  </sheets>
  <definedNames>
    <definedName name="_xlnm._FilterDatabase" localSheetId="0" hidden="1">'DEVIS ESTIMATIFS OS'!$A$3:$I$65</definedName>
    <definedName name="_xlnm._FilterDatabase" localSheetId="1" hidden="1">'FACTURATION OS'!$A$1:$G$67</definedName>
    <definedName name="Z_2419AFF4_C835_456F_9680_638547D59D5B_.wvu.FilterData" localSheetId="0" hidden="1">'DEVIS ESTIMATIFS OS'!$A$3:$I$65</definedName>
    <definedName name="Z_2419AFF4_C835_456F_9680_638547D59D5B_.wvu.FilterData" localSheetId="1" hidden="1">'FACTURATION OS'!$A$1:$G$67</definedName>
    <definedName name="Z_2B0E816F_A088_4E01_BA97_7ADE96624FA6_.wvu.FilterData" localSheetId="0" hidden="1">'DEVIS ESTIMATIFS OS'!$A$3:$I$20</definedName>
    <definedName name="Z_8241F0E9_E14D_419E_9C0D_72E02E941CE8_.wvu.FilterData" localSheetId="0" hidden="1">'DEVIS ESTIMATIFS OS'!$A$3:$I$39</definedName>
    <definedName name="Z_8241F0E9_E14D_419E_9C0D_72E02E941CE8_.wvu.FilterData" localSheetId="1" hidden="1">'FACTURATION OS'!$A$1:$G$67</definedName>
  </definedNames>
  <calcPr calcId="162913"/>
  <customWorkbookViews>
    <customWorkbookView name="PENNORS, Emilie - Affichage personnalisé" guid="{2419AFF4-C835-456F-9680-638547D59D5B}" mergeInterval="0" personalView="1" maximized="1" xWindow="-8" yWindow="-8" windowWidth="1936" windowHeight="1056" activeSheetId="3"/>
    <customWorkbookView name="DAUVERCHAIN Gregory - Affichage personnalisé" guid="{8241F0E9-E14D-419E-9C0D-72E02E941CE8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1" l="1"/>
  <c r="F92" i="2" l="1"/>
  <c r="D93" i="1" l="1"/>
  <c r="E93" i="1"/>
  <c r="F93" i="1"/>
  <c r="G93" i="1"/>
  <c r="G60" i="2" l="1"/>
  <c r="G59" i="2"/>
  <c r="G58" i="2"/>
  <c r="G57" i="2"/>
  <c r="G56" i="2"/>
  <c r="H7" i="3"/>
  <c r="I93" i="1"/>
  <c r="G51" i="2"/>
  <c r="E40" i="2"/>
  <c r="E39" i="2"/>
  <c r="E41" i="2"/>
  <c r="E42" i="2"/>
  <c r="E52" i="2"/>
  <c r="G37" i="2"/>
  <c r="G38" i="2"/>
  <c r="G43" i="2"/>
  <c r="G44" i="2"/>
  <c r="G45" i="2"/>
  <c r="G46" i="2"/>
  <c r="G47" i="2"/>
  <c r="G48" i="2"/>
  <c r="G49" i="2"/>
  <c r="G50" i="2"/>
  <c r="G53" i="2"/>
  <c r="G54" i="2"/>
  <c r="G55" i="2"/>
  <c r="E8" i="2"/>
  <c r="E15" i="2"/>
  <c r="E7" i="2"/>
  <c r="G9" i="2"/>
  <c r="G10" i="2"/>
  <c r="G11" i="2"/>
  <c r="G12" i="2"/>
  <c r="G13" i="2"/>
  <c r="G14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6" i="2"/>
  <c r="G5" i="2"/>
  <c r="H93" i="1"/>
  <c r="G92" i="2" l="1"/>
  <c r="G6" i="5" s="1"/>
  <c r="E92" i="2"/>
  <c r="F6" i="5" s="1"/>
  <c r="D92" i="2"/>
  <c r="F5" i="5" s="1"/>
  <c r="G5" i="5"/>
  <c r="C5" i="5"/>
  <c r="C6" i="5"/>
  <c r="D6" i="5"/>
  <c r="D5" i="5"/>
  <c r="E6" i="5" l="1"/>
  <c r="M6" i="5" s="1"/>
  <c r="E5" i="5"/>
  <c r="M5" i="5" s="1"/>
  <c r="H5" i="5"/>
  <c r="H6" i="5"/>
  <c r="G17" i="3"/>
  <c r="J5" i="5" s="1"/>
  <c r="H17" i="3" l="1"/>
  <c r="J6" i="5" s="1"/>
  <c r="D17" i="3"/>
  <c r="I6" i="5" s="1"/>
  <c r="C17" i="3"/>
  <c r="I5" i="5" s="1"/>
  <c r="K5" i="5" s="1"/>
  <c r="C14" i="5" s="1"/>
  <c r="N5" i="5" l="1"/>
  <c r="C15" i="5"/>
  <c r="K6" i="5"/>
  <c r="C9" i="4"/>
  <c r="L5" i="5" s="1"/>
  <c r="C18" i="5" s="1"/>
  <c r="D9" i="4"/>
  <c r="L6" i="5" s="1"/>
  <c r="D18" i="5" s="1"/>
  <c r="F17" i="3"/>
  <c r="E17" i="3"/>
  <c r="D14" i="5" l="1"/>
  <c r="D15" i="5"/>
  <c r="N6" i="5"/>
</calcChain>
</file>

<file path=xl/sharedStrings.xml><?xml version="1.0" encoding="utf-8"?>
<sst xmlns="http://schemas.openxmlformats.org/spreadsheetml/2006/main" count="330" uniqueCount="73">
  <si>
    <t>MONTANT HT €</t>
  </si>
  <si>
    <t>MONTANT TTC €</t>
  </si>
  <si>
    <t>TOTAL</t>
  </si>
  <si>
    <t>Mois concerné</t>
  </si>
  <si>
    <t>Dénomination</t>
  </si>
  <si>
    <t>DEVIS AVEC TGAP</t>
  </si>
  <si>
    <t>DEVIS HORS TGAP (à ajouter par TERSEN)</t>
  </si>
  <si>
    <t>HORS TGAP (à ajouter par TERSEN)</t>
  </si>
  <si>
    <t>FACTURE AVEC TGAP</t>
  </si>
  <si>
    <t>FACTURATION CP</t>
  </si>
  <si>
    <t>TOTAL DEVIS OS</t>
  </si>
  <si>
    <t>FACTURATION OS</t>
  </si>
  <si>
    <t>TOTAL FACTURATION OS</t>
  </si>
  <si>
    <t>TOTAL FACTURATION CP</t>
  </si>
  <si>
    <t>DEVIS ESTIMATIFS OS</t>
  </si>
  <si>
    <t>Disponibilité prévisionnelle</t>
  </si>
  <si>
    <t>Disponibilité réelle</t>
  </si>
  <si>
    <t>DEPENSES PREVISIONNELLES</t>
  </si>
  <si>
    <t>DEPENSES REELLES</t>
  </si>
  <si>
    <t>NUMERO SIGNALEMENT</t>
  </si>
  <si>
    <t>STATUT</t>
  </si>
  <si>
    <t>MONTANT TTC € PU</t>
  </si>
  <si>
    <t>MONTANT HT € PU</t>
  </si>
  <si>
    <t>BUDGET</t>
  </si>
  <si>
    <t>COMMUNE</t>
  </si>
  <si>
    <t>MOUSSY-LE-NEUF</t>
  </si>
  <si>
    <t>MITRY-MORY</t>
  </si>
  <si>
    <t>FONTENAY-EN-PARISIS</t>
  </si>
  <si>
    <t>CLAYE-SOUILLY</t>
  </si>
  <si>
    <t>COMPANS</t>
  </si>
  <si>
    <t>ECOUEN</t>
  </si>
  <si>
    <t>EPIAIS-LES-LOUVRES</t>
  </si>
  <si>
    <t>GONESSE</t>
  </si>
  <si>
    <t>LOUVRES</t>
  </si>
  <si>
    <t>MOUSSY-LE-VIEUX</t>
  </si>
  <si>
    <t>ROISSY-EN-France</t>
  </si>
  <si>
    <t>ROUVRES</t>
  </si>
  <si>
    <t>SURVILLIERS</t>
  </si>
  <si>
    <t>VILLIERS-LE-BEL</t>
  </si>
  <si>
    <t>FACTURE ACCEPTEE</t>
  </si>
  <si>
    <t>FACTURE REFUSEE</t>
  </si>
  <si>
    <t>EN ATTENTE FACTURE</t>
  </si>
  <si>
    <t>en attente dépose sur CIRIL</t>
  </si>
  <si>
    <t>validée mandatée</t>
  </si>
  <si>
    <t>Légende:</t>
  </si>
  <si>
    <t>Devis OK mais pas de photos du réalisé envoyé</t>
  </si>
  <si>
    <t>Photos réalisé reçues + facture vérifiée</t>
  </si>
  <si>
    <t>Facture déposée sur CIRIL et validée</t>
  </si>
  <si>
    <t>Lors de la vérification avant dépose CIRIL/ ou dépose CIRIL</t>
  </si>
  <si>
    <t>PUISEUX-EN-FRANCE</t>
  </si>
  <si>
    <t>LE MESNIL-AUBRY</t>
  </si>
  <si>
    <t>JUILLY</t>
  </si>
  <si>
    <t>SAINT-WITZ</t>
  </si>
  <si>
    <t>TOTAUX REELS FACTURÉS</t>
  </si>
  <si>
    <t>TOTAUX DEPENSES PREVISIONNELLES GLOBALES</t>
  </si>
  <si>
    <t>HT</t>
  </si>
  <si>
    <t>TTC</t>
  </si>
  <si>
    <t>DIAGNOSTIQUEUR CP - 150 POINTS FACTURE</t>
  </si>
  <si>
    <t>FACTURE ACCEPTEE + MANDATEE</t>
  </si>
  <si>
    <t>service fait du 16/07/2025 au 24/07/2025</t>
  </si>
  <si>
    <t>Engagement QC25-00027 DS</t>
  </si>
  <si>
    <t xml:space="preserve">Engagement QC25003001 AMIANTE </t>
  </si>
  <si>
    <t>AMIANTE</t>
  </si>
  <si>
    <t>DEPOTS SAUVAGES TERSEN:</t>
  </si>
  <si>
    <t>AMIANTE ISODIAG</t>
  </si>
  <si>
    <t>MARLY LA VILLE</t>
  </si>
  <si>
    <t>EN STANDBY</t>
  </si>
  <si>
    <t>INTERVENTION COÛT DIAGNOSTIQUEUR UNITAIRE/OS</t>
  </si>
  <si>
    <t>ENGAGEMENT QC25003001 DIAGNOSTIQUEUR AMIANTE/CP</t>
  </si>
  <si>
    <t>DEVIS SANS TGAP</t>
  </si>
  <si>
    <t>FACT SANS TGAP</t>
  </si>
  <si>
    <t>FACT AVEC TGAP</t>
  </si>
  <si>
    <t>FACTURE SANS TGAP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</si>
</sst>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#,##0.00\ &quot;€&quot;;[Red]\-#,##0.00\ &quot;€&quot;"/>
    <numFmt numFmtId="164" formatCode="00000"/>
    <numFmt numFmtId="165" formatCode="#,##0.000\ &quot;€&quot;"/>
    <numFmt numFmtId="166" formatCode="#,##0.00\ &quot;€&quot;"/>
    <numFmt numFmtId="167" formatCode="_-* #,##0.00\ [$€-40C]_-;\-* #,##0.00\ [$€-40C]_-;_-* &quot;-&quot;??\ [$€-40C]_-;_-@_-"/>
    <numFmt numFmtId="168" formatCode="#,##0.00\ _€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i/>
      <sz val="11"/>
      <color theme="9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8" fontId="0" fillId="4" borderId="3" xfId="0" applyNumberForma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8" fontId="0" fillId="4" borderId="7" xfId="0" applyNumberFormat="1" applyFill="1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7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" fontId="0" fillId="5" borderId="6" xfId="0" applyNumberFormat="1" applyFill="1" applyBorder="1" applyAlignment="1">
      <alignment horizontal="center" vertical="center"/>
    </xf>
    <xf numFmtId="17" fontId="0" fillId="5" borderId="2" xfId="0" applyNumberFormat="1" applyFill="1" applyBorder="1" applyAlignment="1">
      <alignment horizontal="center" vertical="center"/>
    </xf>
    <xf numFmtId="8" fontId="0" fillId="0" borderId="0" xfId="0" applyNumberFormat="1"/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166" fontId="0" fillId="0" borderId="6" xfId="0" applyNumberFormat="1" applyBorder="1" applyAlignment="1">
      <alignment horizontal="center" vertical="center"/>
    </xf>
    <xf numFmtId="166" fontId="0" fillId="0" borderId="7" xfId="0" applyNumberForma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8" fontId="7" fillId="0" borderId="14" xfId="0" applyNumberFormat="1" applyFont="1" applyBorder="1" applyAlignment="1">
      <alignment horizontal="center" vertical="center"/>
    </xf>
    <xf numFmtId="8" fontId="7" fillId="0" borderId="8" xfId="0" applyNumberFormat="1" applyFont="1" applyBorder="1" applyAlignment="1">
      <alignment horizontal="center" vertical="center"/>
    </xf>
    <xf numFmtId="8" fontId="7" fillId="0" borderId="18" xfId="0" applyNumberFormat="1" applyFont="1" applyBorder="1" applyAlignment="1">
      <alignment horizontal="center" vertical="center"/>
    </xf>
    <xf numFmtId="165" fontId="8" fillId="3" borderId="8" xfId="0" applyNumberFormat="1" applyFont="1" applyFill="1" applyBorder="1" applyAlignment="1">
      <alignment horizontal="center" vertical="center"/>
    </xf>
    <xf numFmtId="165" fontId="8" fillId="3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9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166" fontId="2" fillId="0" borderId="7" xfId="0" applyNumberFormat="1" applyFont="1" applyBorder="1" applyAlignment="1">
      <alignment horizontal="center" vertical="center"/>
    </xf>
    <xf numFmtId="166" fontId="0" fillId="0" borderId="8" xfId="0" applyNumberFormat="1" applyBorder="1" applyAlignment="1">
      <alignment horizontal="center" vertical="center"/>
    </xf>
    <xf numFmtId="166" fontId="0" fillId="0" borderId="25" xfId="0" applyNumberFormat="1" applyBorder="1" applyAlignment="1">
      <alignment horizontal="center" vertical="center"/>
    </xf>
    <xf numFmtId="166" fontId="2" fillId="0" borderId="9" xfId="0" applyNumberFormat="1" applyFont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 wrapText="1"/>
    </xf>
    <xf numFmtId="166" fontId="7" fillId="0" borderId="7" xfId="0" applyNumberFormat="1" applyFont="1" applyBorder="1" applyAlignment="1">
      <alignment horizontal="center" vertical="center"/>
    </xf>
    <xf numFmtId="166" fontId="7" fillId="0" borderId="9" xfId="0" applyNumberFormat="1" applyFont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 wrapText="1"/>
    </xf>
    <xf numFmtId="166" fontId="7" fillId="0" borderId="13" xfId="0" applyNumberFormat="1" applyFont="1" applyBorder="1" applyAlignment="1">
      <alignment horizontal="center" vertical="center"/>
    </xf>
    <xf numFmtId="166" fontId="7" fillId="0" borderId="14" xfId="0" applyNumberFormat="1" applyFont="1" applyBorder="1" applyAlignment="1">
      <alignment horizontal="center" vertical="center"/>
    </xf>
    <xf numFmtId="0" fontId="6" fillId="9" borderId="12" xfId="0" applyFont="1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/>
    </xf>
    <xf numFmtId="166" fontId="2" fillId="0" borderId="13" xfId="0" applyNumberFormat="1" applyFont="1" applyBorder="1" applyAlignment="1">
      <alignment horizontal="center" vertical="center"/>
    </xf>
    <xf numFmtId="166" fontId="2" fillId="0" borderId="14" xfId="0" applyNumberFormat="1" applyFont="1" applyBorder="1" applyAlignment="1">
      <alignment horizontal="center" vertical="center"/>
    </xf>
    <xf numFmtId="0" fontId="6" fillId="8" borderId="12" xfId="0" applyFont="1" applyFill="1" applyBorder="1" applyAlignment="1">
      <alignment horizontal="center" vertical="center" wrapText="1"/>
    </xf>
    <xf numFmtId="166" fontId="7" fillId="0" borderId="8" xfId="0" applyNumberFormat="1" applyFont="1" applyBorder="1" applyAlignment="1">
      <alignment horizontal="center" vertical="center"/>
    </xf>
    <xf numFmtId="166" fontId="7" fillId="0" borderId="16" xfId="0" applyNumberFormat="1" applyFont="1" applyBorder="1" applyAlignment="1">
      <alignment horizontal="center" vertical="center"/>
    </xf>
    <xf numFmtId="166" fontId="4" fillId="5" borderId="2" xfId="0" applyNumberFormat="1" applyFont="1" applyFill="1" applyBorder="1" applyAlignment="1">
      <alignment horizontal="center" vertical="center"/>
    </xf>
    <xf numFmtId="166" fontId="0" fillId="5" borderId="6" xfId="0" applyNumberFormat="1" applyFill="1" applyBorder="1" applyAlignment="1">
      <alignment horizontal="center" vertical="center"/>
    </xf>
    <xf numFmtId="166" fontId="0" fillId="5" borderId="7" xfId="0" applyNumberFormat="1" applyFill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4" fontId="9" fillId="10" borderId="0" xfId="0" applyNumberFormat="1" applyFont="1" applyFill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164" fontId="0" fillId="11" borderId="2" xfId="0" applyNumberFormat="1" applyFill="1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 wrapText="1"/>
    </xf>
    <xf numFmtId="166" fontId="0" fillId="4" borderId="6" xfId="0" applyNumberFormat="1" applyFill="1" applyBorder="1" applyAlignment="1">
      <alignment horizontal="center" vertical="center"/>
    </xf>
    <xf numFmtId="166" fontId="0" fillId="4" borderId="7" xfId="0" applyNumberFormat="1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164" fontId="0" fillId="6" borderId="2" xfId="0" applyNumberFormat="1" applyFill="1" applyBorder="1" applyAlignment="1">
      <alignment horizontal="center" vertical="center"/>
    </xf>
    <xf numFmtId="166" fontId="4" fillId="5" borderId="2" xfId="0" applyNumberFormat="1" applyFont="1" applyFill="1" applyBorder="1" applyAlignment="1">
      <alignment vertical="center"/>
    </xf>
    <xf numFmtId="166" fontId="0" fillId="4" borderId="3" xfId="0" applyNumberFormat="1" applyFill="1" applyBorder="1" applyAlignment="1">
      <alignment horizontal="center" vertical="center"/>
    </xf>
    <xf numFmtId="8" fontId="0" fillId="6" borderId="6" xfId="0" applyNumberFormat="1" applyFill="1" applyBorder="1" applyAlignment="1">
      <alignment horizontal="center" vertical="center"/>
    </xf>
    <xf numFmtId="8" fontId="0" fillId="6" borderId="2" xfId="0" applyNumberFormat="1" applyFill="1" applyBorder="1" applyAlignment="1">
      <alignment horizontal="center" vertical="center"/>
    </xf>
    <xf numFmtId="8" fontId="0" fillId="6" borderId="13" xfId="0" applyNumberFormat="1" applyFill="1" applyBorder="1" applyAlignment="1">
      <alignment horizontal="center" vertical="center" wrapText="1"/>
    </xf>
    <xf numFmtId="8" fontId="0" fillId="6" borderId="3" xfId="0" applyNumberFormat="1" applyFill="1" applyBorder="1" applyAlignment="1">
      <alignment horizontal="center" vertical="center"/>
    </xf>
    <xf numFmtId="8" fontId="0" fillId="6" borderId="7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13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12" borderId="1" xfId="0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/>
    </xf>
    <xf numFmtId="166" fontId="0" fillId="5" borderId="3" xfId="0" applyNumberFormat="1" applyFill="1" applyBorder="1" applyAlignment="1">
      <alignment horizontal="center" vertical="center"/>
    </xf>
    <xf numFmtId="166" fontId="7" fillId="4" borderId="16" xfId="0" applyNumberFormat="1" applyFont="1" applyFill="1" applyBorder="1" applyAlignment="1">
      <alignment horizontal="center" vertical="center"/>
    </xf>
    <xf numFmtId="166" fontId="7" fillId="4" borderId="9" xfId="0" applyNumberFormat="1" applyFont="1" applyFill="1" applyBorder="1" applyAlignment="1">
      <alignment horizontal="center" vertical="center"/>
    </xf>
    <xf numFmtId="8" fontId="0" fillId="13" borderId="3" xfId="0" applyNumberFormat="1" applyFill="1" applyBorder="1" applyAlignment="1">
      <alignment horizontal="center" vertical="center"/>
    </xf>
    <xf numFmtId="8" fontId="0" fillId="13" borderId="7" xfId="0" applyNumberForma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66" fontId="4" fillId="5" borderId="3" xfId="0" applyNumberFormat="1" applyFont="1" applyFill="1" applyBorder="1" applyAlignment="1">
      <alignment horizontal="center" vertical="center"/>
    </xf>
    <xf numFmtId="166" fontId="4" fillId="5" borderId="3" xfId="0" applyNumberFormat="1" applyFont="1" applyFill="1" applyBorder="1" applyAlignment="1">
      <alignment vertical="center"/>
    </xf>
    <xf numFmtId="166" fontId="4" fillId="0" borderId="3" xfId="0" applyNumberFormat="1" applyFont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164" fontId="0" fillId="5" borderId="7" xfId="0" applyNumberFormat="1" applyFill="1" applyBorder="1" applyAlignment="1">
      <alignment horizontal="center" vertical="center"/>
    </xf>
    <xf numFmtId="164" fontId="0" fillId="5" borderId="3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 wrapText="1"/>
    </xf>
    <xf numFmtId="8" fontId="0" fillId="0" borderId="0" xfId="0" applyNumberFormat="1" applyAlignment="1">
      <alignment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67" fontId="0" fillId="0" borderId="0" xfId="0" applyNumberFormat="1"/>
    <xf numFmtId="4" fontId="0" fillId="0" borderId="0" xfId="0" applyNumberFormat="1"/>
    <xf numFmtId="168" fontId="1" fillId="7" borderId="1" xfId="0" applyNumberFormat="1" applyFont="1" applyFill="1" applyBorder="1" applyAlignment="1">
      <alignment horizontal="center" vertical="center" wrapText="1"/>
    </xf>
    <xf numFmtId="168" fontId="2" fillId="0" borderId="8" xfId="0" applyNumberFormat="1" applyFont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center"/>
    </xf>
    <xf numFmtId="168" fontId="5" fillId="0" borderId="27" xfId="0" applyNumberFormat="1" applyFont="1" applyBorder="1" applyAlignment="1">
      <alignment horizontal="center" vertical="center"/>
    </xf>
    <xf numFmtId="168" fontId="5" fillId="0" borderId="19" xfId="0" applyNumberFormat="1" applyFont="1" applyBorder="1" applyAlignment="1">
      <alignment horizontal="center" vertical="center"/>
    </xf>
    <xf numFmtId="168" fontId="2" fillId="0" borderId="10" xfId="0" applyNumberFormat="1" applyFont="1" applyBorder="1" applyAlignment="1">
      <alignment horizontal="center" vertical="center"/>
    </xf>
    <xf numFmtId="168" fontId="2" fillId="0" borderId="11" xfId="0" applyNumberFormat="1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 wrapText="1"/>
    </xf>
    <xf numFmtId="166" fontId="6" fillId="9" borderId="1" xfId="0" applyNumberFormat="1" applyFont="1" applyFill="1" applyBorder="1" applyAlignment="1">
      <alignment horizontal="center" vertical="center" wrapText="1"/>
    </xf>
    <xf numFmtId="166" fontId="6" fillId="8" borderId="1" xfId="0" applyNumberFormat="1" applyFont="1" applyFill="1" applyBorder="1" applyAlignment="1">
      <alignment horizontal="center" vertical="center" wrapText="1"/>
    </xf>
    <xf numFmtId="166" fontId="6" fillId="8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6" fillId="9" borderId="21" xfId="0" applyFont="1" applyFill="1" applyBorder="1" applyAlignment="1">
      <alignment horizontal="center"/>
    </xf>
    <xf numFmtId="0" fontId="6" fillId="9" borderId="22" xfId="0" applyFont="1" applyFill="1" applyBorder="1" applyAlignment="1">
      <alignment horizontal="center"/>
    </xf>
    <xf numFmtId="0" fontId="6" fillId="9" borderId="2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6" fillId="8" borderId="21" xfId="0" applyFont="1" applyFill="1" applyBorder="1" applyAlignment="1">
      <alignment horizontal="center"/>
    </xf>
    <xf numFmtId="0" fontId="6" fillId="8" borderId="22" xfId="0" applyFont="1" applyFill="1" applyBorder="1" applyAlignment="1">
      <alignment horizontal="center"/>
    </xf>
    <xf numFmtId="0" fontId="6" fillId="8" borderId="2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6" fillId="8" borderId="20" xfId="0" applyFont="1" applyFill="1" applyBorder="1" applyAlignment="1">
      <alignment horizontal="center"/>
    </xf>
    <xf numFmtId="0" fontId="6" fillId="9" borderId="4" xfId="0" applyFont="1" applyFill="1" applyBorder="1" applyAlignment="1">
      <alignment horizontal="center" vertical="center" wrapText="1"/>
    </xf>
    <xf numFmtId="0" fontId="6" fillId="9" borderId="2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24" xfId="0" applyFont="1" applyFill="1" applyBorder="1" applyAlignment="1">
      <alignment horizontal="center" vertical="center" wrapText="1"/>
    </xf>
    <xf numFmtId="0" fontId="6" fillId="8" borderId="26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2">
    <dxf>
      <font>
        <strike val="0"/>
        <color rgb="FFFF0000"/>
      </font>
    </dxf>
    <dxf>
      <font>
        <strike val="0"/>
        <color rgb="FFFF0000"/>
      </font>
    </dxf>
  </dxfs>
  <tableStyles count="0" defaultTableStyle="TableStyleMedium2" defaultPivotStyle="PivotStyleLight16"/>
  <colors>
    <mruColors>
      <color rgb="FF00FF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P98"/>
  <sheetViews>
    <sheetView zoomScaleNormal="100" workbookViewId="0">
      <pane ySplit="3" topLeftCell="A4" activePane="bottomLeft" state="frozen"/>
      <selection pane="bottomLeft" activeCell="B15" sqref="B15"/>
    </sheetView>
  </sheetViews>
  <sheetFormatPr baseColWidth="10" defaultRowHeight="15" x14ac:dyDescent="0.25"/>
  <cols>
    <col min="1" max="1" width="38.140625" customWidth="1"/>
    <col min="2" max="2" width="21.7109375" customWidth="1"/>
    <col min="3" max="5" width="24" customWidth="1"/>
    <col min="6" max="6" width="19.28515625" customWidth="1"/>
    <col min="7" max="7" width="19.5703125" customWidth="1"/>
    <col min="8" max="8" width="20" customWidth="1"/>
    <col min="9" max="9" width="20.7109375" customWidth="1"/>
    <col min="13" max="13" width="29.28515625" customWidth="1"/>
    <col min="14" max="14" width="58.28515625" customWidth="1"/>
  </cols>
  <sheetData>
    <row r="1" spans="1:16" ht="19.5" thickBot="1" x14ac:dyDescent="0.3">
      <c r="A1" s="82">
        <v>45904</v>
      </c>
      <c r="B1" s="89"/>
      <c r="D1" s="145" t="s">
        <v>17</v>
      </c>
      <c r="E1" s="146"/>
      <c r="F1" s="146"/>
      <c r="G1" s="146"/>
      <c r="H1" s="146"/>
      <c r="I1" s="147"/>
      <c r="M1" s="107" t="s">
        <v>44</v>
      </c>
      <c r="N1" s="108"/>
      <c r="O1" s="100"/>
      <c r="P1" s="100"/>
    </row>
    <row r="2" spans="1:16" ht="14.45" customHeight="1" x14ac:dyDescent="0.25">
      <c r="D2" s="148" t="s">
        <v>69</v>
      </c>
      <c r="E2" s="149"/>
      <c r="F2" s="150" t="s">
        <v>6</v>
      </c>
      <c r="G2" s="151"/>
      <c r="H2" s="152" t="s">
        <v>5</v>
      </c>
      <c r="I2" s="153"/>
      <c r="M2" s="102" t="s">
        <v>41</v>
      </c>
      <c r="N2" s="103" t="s">
        <v>45</v>
      </c>
      <c r="O2" s="101"/>
      <c r="P2" s="100"/>
    </row>
    <row r="3" spans="1:16" x14ac:dyDescent="0.25">
      <c r="A3" s="4" t="s">
        <v>20</v>
      </c>
      <c r="B3" s="6" t="s">
        <v>24</v>
      </c>
      <c r="C3" s="6" t="s">
        <v>19</v>
      </c>
      <c r="D3" s="9" t="s">
        <v>0</v>
      </c>
      <c r="E3" s="10" t="s">
        <v>1</v>
      </c>
      <c r="F3" s="116" t="s">
        <v>0</v>
      </c>
      <c r="G3" s="38" t="s">
        <v>1</v>
      </c>
      <c r="H3" s="14" t="s">
        <v>0</v>
      </c>
      <c r="I3" s="15" t="s">
        <v>1</v>
      </c>
      <c r="M3" s="104" t="s">
        <v>39</v>
      </c>
      <c r="N3" s="103" t="s">
        <v>46</v>
      </c>
      <c r="O3" s="101"/>
      <c r="P3" s="100"/>
    </row>
    <row r="4" spans="1:16" x14ac:dyDescent="0.25">
      <c r="A4" s="83" t="s">
        <v>41</v>
      </c>
      <c r="B4" s="88" t="s">
        <v>26</v>
      </c>
      <c r="C4" s="84">
        <v>14</v>
      </c>
      <c r="D4" s="39">
        <v>623.29999999999995</v>
      </c>
      <c r="E4" s="40">
        <v>747.96</v>
      </c>
      <c r="F4" s="118"/>
      <c r="G4" s="93"/>
      <c r="H4" s="79"/>
      <c r="I4" s="80"/>
    </row>
    <row r="5" spans="1:16" x14ac:dyDescent="0.25">
      <c r="A5" s="49" t="s">
        <v>41</v>
      </c>
      <c r="B5" s="88" t="s">
        <v>26</v>
      </c>
      <c r="C5" s="84">
        <v>33</v>
      </c>
      <c r="D5" s="39">
        <v>1104.5999999999999</v>
      </c>
      <c r="E5" s="40">
        <v>1325.52</v>
      </c>
      <c r="F5" s="118"/>
      <c r="G5" s="93"/>
      <c r="H5" s="79"/>
      <c r="I5" s="80"/>
    </row>
    <row r="6" spans="1:16" x14ac:dyDescent="0.25">
      <c r="A6" s="49" t="s">
        <v>41</v>
      </c>
      <c r="B6" s="88" t="s">
        <v>29</v>
      </c>
      <c r="C6" s="84">
        <v>5</v>
      </c>
      <c r="D6" s="39">
        <v>800.93</v>
      </c>
      <c r="E6" s="40">
        <v>961.12</v>
      </c>
      <c r="F6" s="118"/>
      <c r="G6" s="93"/>
      <c r="H6" s="79"/>
      <c r="I6" s="80"/>
    </row>
    <row r="7" spans="1:16" x14ac:dyDescent="0.25">
      <c r="A7" s="49" t="s">
        <v>41</v>
      </c>
      <c r="B7" s="88" t="s">
        <v>31</v>
      </c>
      <c r="C7" s="84">
        <v>40</v>
      </c>
      <c r="D7" s="79"/>
      <c r="E7" s="80"/>
      <c r="F7" s="117"/>
      <c r="G7" s="78"/>
      <c r="H7" s="86">
        <v>744.81</v>
      </c>
      <c r="I7" s="87">
        <v>893.77</v>
      </c>
    </row>
    <row r="8" spans="1:16" x14ac:dyDescent="0.25">
      <c r="A8" s="49" t="s">
        <v>41</v>
      </c>
      <c r="B8" s="88" t="s">
        <v>34</v>
      </c>
      <c r="C8" s="84">
        <v>43</v>
      </c>
      <c r="D8" s="79"/>
      <c r="E8" s="80"/>
      <c r="F8" s="117"/>
      <c r="G8" s="78"/>
      <c r="H8" s="86">
        <v>950.51</v>
      </c>
      <c r="I8" s="87">
        <v>1140.6099999999999</v>
      </c>
    </row>
    <row r="9" spans="1:16" x14ac:dyDescent="0.25">
      <c r="A9" s="49" t="s">
        <v>41</v>
      </c>
      <c r="B9" s="88" t="s">
        <v>26</v>
      </c>
      <c r="C9" s="84">
        <v>55</v>
      </c>
      <c r="D9" s="79"/>
      <c r="E9" s="80"/>
      <c r="F9" s="117"/>
      <c r="G9" s="78"/>
      <c r="H9" s="86">
        <v>539.49</v>
      </c>
      <c r="I9" s="87">
        <v>647.39</v>
      </c>
    </row>
    <row r="10" spans="1:16" x14ac:dyDescent="0.25">
      <c r="A10" s="49" t="s">
        <v>41</v>
      </c>
      <c r="B10" s="88" t="s">
        <v>32</v>
      </c>
      <c r="C10" s="7">
        <v>59</v>
      </c>
      <c r="D10" s="79"/>
      <c r="E10" s="80"/>
      <c r="F10" s="117"/>
      <c r="G10" s="78"/>
      <c r="H10" s="86">
        <v>1996.37</v>
      </c>
      <c r="I10" s="87">
        <v>2395.64</v>
      </c>
    </row>
    <row r="11" spans="1:16" x14ac:dyDescent="0.25">
      <c r="A11" s="49" t="s">
        <v>41</v>
      </c>
      <c r="B11" s="18" t="s">
        <v>38</v>
      </c>
      <c r="C11" s="7">
        <v>66</v>
      </c>
      <c r="D11" s="79"/>
      <c r="E11" s="80"/>
      <c r="F11" s="117"/>
      <c r="G11" s="78"/>
      <c r="H11" s="86">
        <v>1840.15</v>
      </c>
      <c r="I11" s="87">
        <v>2208.1799999999998</v>
      </c>
    </row>
    <row r="12" spans="1:16" x14ac:dyDescent="0.25">
      <c r="A12" s="49" t="s">
        <v>41</v>
      </c>
      <c r="B12" s="18" t="s">
        <v>33</v>
      </c>
      <c r="C12" s="7">
        <v>79</v>
      </c>
      <c r="D12" s="39">
        <v>896.93</v>
      </c>
      <c r="E12" s="40">
        <v>1076.32</v>
      </c>
      <c r="F12" s="117"/>
      <c r="G12" s="78"/>
      <c r="H12" s="79"/>
      <c r="I12" s="80"/>
    </row>
    <row r="13" spans="1:16" x14ac:dyDescent="0.25">
      <c r="A13" s="49" t="s">
        <v>41</v>
      </c>
      <c r="B13" s="18" t="s">
        <v>29</v>
      </c>
      <c r="C13" s="7">
        <v>81</v>
      </c>
      <c r="D13" s="79"/>
      <c r="E13" s="80"/>
      <c r="F13" s="117"/>
      <c r="G13" s="78"/>
      <c r="H13" s="86">
        <v>1452.91</v>
      </c>
      <c r="I13" s="87">
        <v>1743.49</v>
      </c>
    </row>
    <row r="14" spans="1:16" x14ac:dyDescent="0.25">
      <c r="A14" s="49" t="s">
        <v>41</v>
      </c>
      <c r="B14" s="18" t="s">
        <v>33</v>
      </c>
      <c r="C14" s="7">
        <v>107</v>
      </c>
      <c r="D14" s="79"/>
      <c r="E14" s="80"/>
      <c r="F14" s="117"/>
      <c r="G14" s="78"/>
      <c r="H14" s="86">
        <v>647.42999999999995</v>
      </c>
      <c r="I14" s="87">
        <v>776.92</v>
      </c>
    </row>
    <row r="15" spans="1:16" x14ac:dyDescent="0.25">
      <c r="A15" s="49" t="s">
        <v>41</v>
      </c>
      <c r="B15" s="18" t="s">
        <v>50</v>
      </c>
      <c r="C15" s="7">
        <v>111</v>
      </c>
      <c r="D15" s="79"/>
      <c r="E15" s="80"/>
      <c r="F15" s="117"/>
      <c r="G15" s="78"/>
      <c r="H15" s="86">
        <v>1418.28</v>
      </c>
      <c r="I15" s="87">
        <v>1701.94</v>
      </c>
    </row>
    <row r="16" spans="1:16" x14ac:dyDescent="0.25">
      <c r="A16" s="49" t="s">
        <v>41</v>
      </c>
      <c r="B16" s="18" t="s">
        <v>51</v>
      </c>
      <c r="C16" s="7">
        <v>113</v>
      </c>
      <c r="D16" s="39">
        <v>677.77</v>
      </c>
      <c r="E16" s="40">
        <v>813.32</v>
      </c>
      <c r="F16" s="117"/>
      <c r="G16" s="78"/>
      <c r="H16" s="79"/>
      <c r="I16" s="80"/>
    </row>
    <row r="17" spans="1:9" x14ac:dyDescent="0.25">
      <c r="A17" s="49" t="s">
        <v>41</v>
      </c>
      <c r="B17" s="18" t="s">
        <v>51</v>
      </c>
      <c r="C17" s="7">
        <v>114</v>
      </c>
      <c r="D17" s="39">
        <v>911.82</v>
      </c>
      <c r="E17" s="40">
        <v>1094.18</v>
      </c>
      <c r="F17" s="117"/>
      <c r="G17" s="78"/>
      <c r="H17" s="79"/>
      <c r="I17" s="80"/>
    </row>
    <row r="18" spans="1:9" x14ac:dyDescent="0.25">
      <c r="A18" s="49" t="s">
        <v>41</v>
      </c>
      <c r="B18" s="18" t="s">
        <v>25</v>
      </c>
      <c r="C18" s="7">
        <v>116</v>
      </c>
      <c r="D18" s="39">
        <v>1975.86</v>
      </c>
      <c r="E18" s="40">
        <v>2371.0300000000002</v>
      </c>
      <c r="F18" s="117"/>
      <c r="G18" s="78"/>
      <c r="H18" s="79"/>
      <c r="I18" s="80"/>
    </row>
    <row r="19" spans="1:9" x14ac:dyDescent="0.25">
      <c r="A19" s="49" t="s">
        <v>41</v>
      </c>
      <c r="B19" s="18" t="s">
        <v>33</v>
      </c>
      <c r="C19" s="7">
        <v>118</v>
      </c>
      <c r="D19" s="79"/>
      <c r="E19" s="80"/>
      <c r="F19" s="117"/>
      <c r="G19" s="78"/>
      <c r="H19" s="86">
        <v>1338.8</v>
      </c>
      <c r="I19" s="87">
        <v>1606.57</v>
      </c>
    </row>
    <row r="20" spans="1:9" x14ac:dyDescent="0.25">
      <c r="A20" s="49" t="s">
        <v>41</v>
      </c>
      <c r="B20" s="18" t="s">
        <v>33</v>
      </c>
      <c r="C20" s="7">
        <v>131</v>
      </c>
      <c r="D20" s="79"/>
      <c r="E20" s="80"/>
      <c r="F20" s="117"/>
      <c r="G20" s="78"/>
      <c r="H20" s="86">
        <v>764.96</v>
      </c>
      <c r="I20" s="87">
        <v>917.95</v>
      </c>
    </row>
    <row r="21" spans="1:9" x14ac:dyDescent="0.25">
      <c r="A21" s="49" t="s">
        <v>41</v>
      </c>
      <c r="B21" s="18" t="s">
        <v>33</v>
      </c>
      <c r="C21" s="7">
        <v>89</v>
      </c>
      <c r="D21" s="79"/>
      <c r="E21" s="80"/>
      <c r="F21" s="117"/>
      <c r="G21" s="78"/>
      <c r="H21" s="86">
        <v>1236.26</v>
      </c>
      <c r="I21" s="87">
        <v>1483.51</v>
      </c>
    </row>
    <row r="22" spans="1:9" x14ac:dyDescent="0.25">
      <c r="A22" s="49" t="s">
        <v>41</v>
      </c>
      <c r="B22" s="18" t="s">
        <v>33</v>
      </c>
      <c r="C22" s="7">
        <v>88</v>
      </c>
      <c r="D22" s="79"/>
      <c r="E22" s="80"/>
      <c r="F22" s="117"/>
      <c r="G22" s="78"/>
      <c r="H22" s="86">
        <v>1213.45</v>
      </c>
      <c r="I22" s="87">
        <v>1456.14</v>
      </c>
    </row>
    <row r="23" spans="1:9" x14ac:dyDescent="0.25">
      <c r="A23" s="49" t="s">
        <v>41</v>
      </c>
      <c r="B23" s="49" t="s">
        <v>27</v>
      </c>
      <c r="C23" s="7">
        <v>68</v>
      </c>
      <c r="D23" s="120"/>
      <c r="E23" s="121"/>
      <c r="F23" s="122"/>
      <c r="G23" s="123"/>
      <c r="H23" s="86">
        <v>1180.45</v>
      </c>
      <c r="I23" s="87">
        <v>1416.54</v>
      </c>
    </row>
    <row r="24" spans="1:9" x14ac:dyDescent="0.25">
      <c r="A24" s="49" t="s">
        <v>41</v>
      </c>
      <c r="B24" s="49" t="s">
        <v>27</v>
      </c>
      <c r="C24" s="7">
        <v>70</v>
      </c>
      <c r="D24" s="120"/>
      <c r="E24" s="121"/>
      <c r="F24" s="122"/>
      <c r="G24" s="123"/>
      <c r="H24" s="86">
        <v>4586.3900000000003</v>
      </c>
      <c r="I24" s="87">
        <v>5503.67</v>
      </c>
    </row>
    <row r="25" spans="1:9" x14ac:dyDescent="0.25">
      <c r="A25" s="49" t="s">
        <v>41</v>
      </c>
      <c r="B25" s="49" t="s">
        <v>37</v>
      </c>
      <c r="C25" s="7">
        <v>91</v>
      </c>
      <c r="D25" s="120"/>
      <c r="E25" s="121"/>
      <c r="F25" s="122"/>
      <c r="G25" s="123"/>
      <c r="H25" s="86">
        <v>671.2</v>
      </c>
      <c r="I25" s="87">
        <v>805.44</v>
      </c>
    </row>
    <row r="26" spans="1:9" x14ac:dyDescent="0.25">
      <c r="A26" s="49" t="s">
        <v>41</v>
      </c>
      <c r="B26" s="49" t="s">
        <v>26</v>
      </c>
      <c r="C26" s="7">
        <v>95</v>
      </c>
      <c r="D26" s="120"/>
      <c r="E26" s="121"/>
      <c r="F26" s="122"/>
      <c r="G26" s="123"/>
      <c r="H26" s="86">
        <v>939.37</v>
      </c>
      <c r="I26" s="87">
        <v>1127.24</v>
      </c>
    </row>
    <row r="27" spans="1:9" x14ac:dyDescent="0.25">
      <c r="A27" s="49" t="s">
        <v>41</v>
      </c>
      <c r="B27" s="49" t="s">
        <v>26</v>
      </c>
      <c r="C27" s="7">
        <v>96</v>
      </c>
      <c r="D27" s="120"/>
      <c r="E27" s="121"/>
      <c r="F27" s="122"/>
      <c r="G27" s="123"/>
      <c r="H27" s="86">
        <v>823.14</v>
      </c>
      <c r="I27" s="87">
        <v>987.77</v>
      </c>
    </row>
    <row r="28" spans="1:9" x14ac:dyDescent="0.25">
      <c r="A28" s="49" t="s">
        <v>41</v>
      </c>
      <c r="B28" s="49" t="s">
        <v>26</v>
      </c>
      <c r="C28" s="7">
        <v>99</v>
      </c>
      <c r="D28" s="120"/>
      <c r="E28" s="121"/>
      <c r="F28" s="122"/>
      <c r="G28" s="123"/>
      <c r="H28" s="86">
        <v>769.77</v>
      </c>
      <c r="I28" s="87">
        <v>923.72</v>
      </c>
    </row>
    <row r="29" spans="1:9" x14ac:dyDescent="0.25">
      <c r="A29" s="49" t="s">
        <v>41</v>
      </c>
      <c r="B29" s="49" t="s">
        <v>26</v>
      </c>
      <c r="C29" s="7">
        <v>100</v>
      </c>
      <c r="D29" s="120"/>
      <c r="E29" s="121"/>
      <c r="F29" s="122"/>
      <c r="G29" s="123"/>
      <c r="H29" s="86">
        <v>387.3</v>
      </c>
      <c r="I29" s="87">
        <v>464.76</v>
      </c>
    </row>
    <row r="30" spans="1:9" x14ac:dyDescent="0.25">
      <c r="A30" s="49" t="s">
        <v>41</v>
      </c>
      <c r="B30" s="49" t="s">
        <v>26</v>
      </c>
      <c r="C30" s="7">
        <v>105</v>
      </c>
      <c r="D30" s="120"/>
      <c r="E30" s="121"/>
      <c r="F30" s="122"/>
      <c r="G30" s="123"/>
      <c r="H30" s="86">
        <v>1277.3900000000001</v>
      </c>
      <c r="I30" s="87">
        <v>1532.87</v>
      </c>
    </row>
    <row r="31" spans="1:9" x14ac:dyDescent="0.25">
      <c r="A31" s="49" t="s">
        <v>41</v>
      </c>
      <c r="B31" s="49" t="s">
        <v>33</v>
      </c>
      <c r="C31" s="7">
        <v>108</v>
      </c>
      <c r="D31" s="120"/>
      <c r="E31" s="121"/>
      <c r="F31" s="122"/>
      <c r="G31" s="123"/>
      <c r="H31" s="86">
        <v>854.16</v>
      </c>
      <c r="I31" s="87">
        <v>1024.99</v>
      </c>
    </row>
    <row r="32" spans="1:9" x14ac:dyDescent="0.25">
      <c r="A32" s="49" t="s">
        <v>41</v>
      </c>
      <c r="B32" s="49" t="s">
        <v>33</v>
      </c>
      <c r="C32" s="7">
        <v>109</v>
      </c>
      <c r="D32" s="120"/>
      <c r="E32" s="121"/>
      <c r="F32" s="122"/>
      <c r="G32" s="123"/>
      <c r="H32" s="86">
        <v>618.35</v>
      </c>
      <c r="I32" s="87">
        <v>742.02</v>
      </c>
    </row>
    <row r="33" spans="1:9" x14ac:dyDescent="0.25">
      <c r="A33" s="49" t="s">
        <v>41</v>
      </c>
      <c r="B33" s="49" t="s">
        <v>49</v>
      </c>
      <c r="C33" s="7">
        <v>110</v>
      </c>
      <c r="D33" s="120"/>
      <c r="E33" s="121"/>
      <c r="F33" s="122"/>
      <c r="G33" s="123"/>
      <c r="H33" s="86">
        <v>1494.96</v>
      </c>
      <c r="I33" s="87">
        <v>1793.95</v>
      </c>
    </row>
    <row r="34" spans="1:9" x14ac:dyDescent="0.25">
      <c r="A34" s="49" t="s">
        <v>41</v>
      </c>
      <c r="B34" s="49" t="s">
        <v>27</v>
      </c>
      <c r="C34" s="7">
        <v>112</v>
      </c>
      <c r="D34" s="120"/>
      <c r="E34" s="121"/>
      <c r="F34" s="122"/>
      <c r="G34" s="123"/>
      <c r="H34" s="86">
        <v>1418.28</v>
      </c>
      <c r="I34" s="87">
        <v>1701.94</v>
      </c>
    </row>
    <row r="35" spans="1:9" x14ac:dyDescent="0.25">
      <c r="A35" s="49" t="s">
        <v>41</v>
      </c>
      <c r="B35" s="49" t="s">
        <v>38</v>
      </c>
      <c r="C35" s="7">
        <v>121</v>
      </c>
      <c r="D35" s="120"/>
      <c r="E35" s="121"/>
      <c r="F35" s="122"/>
      <c r="G35" s="123"/>
      <c r="H35" s="86">
        <v>907.66</v>
      </c>
      <c r="I35" s="87">
        <v>1089.19</v>
      </c>
    </row>
    <row r="36" spans="1:9" x14ac:dyDescent="0.25">
      <c r="A36" s="49" t="s">
        <v>41</v>
      </c>
      <c r="B36" s="49" t="s">
        <v>33</v>
      </c>
      <c r="C36" s="7">
        <v>124</v>
      </c>
      <c r="D36" s="120"/>
      <c r="E36" s="121"/>
      <c r="F36" s="122"/>
      <c r="G36" s="123"/>
      <c r="H36" s="86">
        <v>875.66</v>
      </c>
      <c r="I36" s="87">
        <v>1050.79</v>
      </c>
    </row>
    <row r="37" spans="1:9" x14ac:dyDescent="0.25">
      <c r="A37" s="49" t="s">
        <v>41</v>
      </c>
      <c r="B37" s="49" t="s">
        <v>33</v>
      </c>
      <c r="C37" s="7">
        <v>129</v>
      </c>
      <c r="D37" s="120"/>
      <c r="E37" s="121"/>
      <c r="F37" s="122"/>
      <c r="G37" s="123"/>
      <c r="H37" s="86">
        <v>453.87</v>
      </c>
      <c r="I37" s="87">
        <v>544.64</v>
      </c>
    </row>
    <row r="38" spans="1:9" x14ac:dyDescent="0.25">
      <c r="A38" s="49" t="s">
        <v>41</v>
      </c>
      <c r="B38" s="49" t="s">
        <v>52</v>
      </c>
      <c r="C38" s="7">
        <v>83</v>
      </c>
      <c r="D38" s="120"/>
      <c r="E38" s="121"/>
      <c r="F38" s="122"/>
      <c r="G38" s="123"/>
      <c r="H38" s="86">
        <v>1418.67</v>
      </c>
      <c r="I38" s="87">
        <v>1702.4</v>
      </c>
    </row>
    <row r="39" spans="1:9" x14ac:dyDescent="0.25">
      <c r="A39" s="49" t="s">
        <v>41</v>
      </c>
      <c r="B39" s="49" t="s">
        <v>27</v>
      </c>
      <c r="C39" s="7">
        <v>69</v>
      </c>
      <c r="D39" s="120"/>
      <c r="E39" s="121"/>
      <c r="F39" s="122"/>
      <c r="G39" s="123"/>
      <c r="H39" s="86">
        <v>6042.93</v>
      </c>
      <c r="I39" s="87">
        <v>7251.52</v>
      </c>
    </row>
    <row r="40" spans="1:9" x14ac:dyDescent="0.25">
      <c r="A40" s="49" t="s">
        <v>66</v>
      </c>
      <c r="B40" s="143" t="s">
        <v>27</v>
      </c>
      <c r="C40" s="7">
        <v>73</v>
      </c>
      <c r="D40" s="120"/>
      <c r="E40" s="121"/>
      <c r="F40" s="122"/>
      <c r="G40" s="123"/>
      <c r="H40" s="86">
        <v>2848.7</v>
      </c>
      <c r="I40" s="87">
        <f>H40*1.2</f>
        <v>3418.4399999999996</v>
      </c>
    </row>
    <row r="41" spans="1:9" x14ac:dyDescent="0.25">
      <c r="A41" s="49" t="s">
        <v>66</v>
      </c>
      <c r="B41" s="143" t="s">
        <v>26</v>
      </c>
      <c r="C41" s="7">
        <v>117</v>
      </c>
      <c r="D41" s="120"/>
      <c r="E41" s="121"/>
      <c r="F41" s="122"/>
      <c r="G41" s="123"/>
      <c r="H41" s="86">
        <v>2482.2399999999998</v>
      </c>
      <c r="I41" s="87">
        <v>2978.69</v>
      </c>
    </row>
    <row r="42" spans="1:9" x14ac:dyDescent="0.25">
      <c r="A42" s="49" t="s">
        <v>66</v>
      </c>
      <c r="B42" s="143" t="s">
        <v>26</v>
      </c>
      <c r="C42" s="7">
        <v>142</v>
      </c>
      <c r="D42" s="120"/>
      <c r="E42" s="121"/>
      <c r="F42" s="122"/>
      <c r="G42" s="123"/>
      <c r="H42" s="86">
        <v>5930.14</v>
      </c>
      <c r="I42" s="87">
        <v>7116.17</v>
      </c>
    </row>
    <row r="43" spans="1:9" x14ac:dyDescent="0.25">
      <c r="A43" s="49" t="s">
        <v>66</v>
      </c>
      <c r="B43" s="143" t="s">
        <v>65</v>
      </c>
      <c r="C43" s="7">
        <v>151</v>
      </c>
      <c r="D43" s="120"/>
      <c r="E43" s="121"/>
      <c r="F43" s="122"/>
      <c r="G43" s="123"/>
      <c r="H43" s="86">
        <v>1100.79</v>
      </c>
      <c r="I43" s="87">
        <v>1320.95</v>
      </c>
    </row>
    <row r="44" spans="1:9" x14ac:dyDescent="0.25">
      <c r="A44" s="49" t="s">
        <v>66</v>
      </c>
      <c r="B44" s="143" t="s">
        <v>33</v>
      </c>
      <c r="C44" s="7">
        <v>160</v>
      </c>
      <c r="D44" s="120"/>
      <c r="E44" s="121"/>
      <c r="F44" s="122"/>
      <c r="G44" s="123"/>
      <c r="H44" s="86">
        <v>1409.04</v>
      </c>
      <c r="I44" s="87">
        <v>1690.85</v>
      </c>
    </row>
    <row r="45" spans="1:9" x14ac:dyDescent="0.25">
      <c r="A45" s="49" t="s">
        <v>66</v>
      </c>
      <c r="B45" s="143" t="s">
        <v>33</v>
      </c>
      <c r="C45" s="7">
        <v>154</v>
      </c>
      <c r="D45" s="120"/>
      <c r="E45" s="121"/>
      <c r="F45" s="122"/>
      <c r="G45" s="123"/>
      <c r="H45" s="86">
        <v>649.41</v>
      </c>
      <c r="I45" s="87">
        <v>779.29</v>
      </c>
    </row>
    <row r="46" spans="1:9" x14ac:dyDescent="0.25">
      <c r="A46" s="49" t="s">
        <v>66</v>
      </c>
      <c r="B46" s="143" t="s">
        <v>33</v>
      </c>
      <c r="C46" s="7">
        <v>127</v>
      </c>
      <c r="D46" s="120"/>
      <c r="E46" s="121"/>
      <c r="F46" s="122"/>
      <c r="G46" s="123"/>
      <c r="H46" s="86">
        <v>2135.2199999999998</v>
      </c>
      <c r="I46" s="87">
        <v>2562.2600000000002</v>
      </c>
    </row>
    <row r="47" spans="1:9" x14ac:dyDescent="0.25">
      <c r="A47" s="49" t="s">
        <v>66</v>
      </c>
      <c r="B47" s="143" t="s">
        <v>26</v>
      </c>
      <c r="C47" s="7">
        <v>157</v>
      </c>
      <c r="D47" s="120"/>
      <c r="E47" s="121"/>
      <c r="F47" s="122"/>
      <c r="G47" s="123"/>
      <c r="H47" s="86">
        <v>935.35</v>
      </c>
      <c r="I47" s="87">
        <v>1122.42</v>
      </c>
    </row>
    <row r="48" spans="1:9" x14ac:dyDescent="0.25">
      <c r="A48" s="49" t="s">
        <v>66</v>
      </c>
      <c r="B48" s="143" t="s">
        <v>26</v>
      </c>
      <c r="C48" s="7">
        <v>135</v>
      </c>
      <c r="D48" s="120"/>
      <c r="E48" s="121"/>
      <c r="F48" s="122"/>
      <c r="G48" s="123"/>
      <c r="H48" s="86">
        <v>751.9</v>
      </c>
      <c r="I48" s="87">
        <v>902.28</v>
      </c>
    </row>
    <row r="49" spans="1:9" x14ac:dyDescent="0.25">
      <c r="A49" s="49" t="s">
        <v>66</v>
      </c>
      <c r="B49" s="143" t="s">
        <v>26</v>
      </c>
      <c r="C49" s="7">
        <v>139</v>
      </c>
      <c r="D49" s="120"/>
      <c r="E49" s="121"/>
      <c r="F49" s="122"/>
      <c r="G49" s="123"/>
      <c r="H49" s="86">
        <v>676.93</v>
      </c>
      <c r="I49" s="87">
        <v>812.32</v>
      </c>
    </row>
    <row r="50" spans="1:9" x14ac:dyDescent="0.25">
      <c r="A50" s="49" t="s">
        <v>66</v>
      </c>
      <c r="B50" s="143" t="s">
        <v>26</v>
      </c>
      <c r="C50" s="7">
        <v>140</v>
      </c>
      <c r="D50" s="120"/>
      <c r="E50" s="121"/>
      <c r="F50" s="122"/>
      <c r="G50" s="123"/>
      <c r="H50" s="86">
        <v>1133.6500000000001</v>
      </c>
      <c r="I50" s="87">
        <v>1360.38</v>
      </c>
    </row>
    <row r="51" spans="1:9" x14ac:dyDescent="0.25">
      <c r="A51" s="49" t="s">
        <v>66</v>
      </c>
      <c r="B51" s="143" t="s">
        <v>26</v>
      </c>
      <c r="C51" s="7">
        <v>143</v>
      </c>
      <c r="D51" s="120"/>
      <c r="E51" s="121"/>
      <c r="F51" s="122"/>
      <c r="G51" s="123"/>
      <c r="H51" s="86">
        <v>675.33</v>
      </c>
      <c r="I51" s="87">
        <v>810.4</v>
      </c>
    </row>
    <row r="52" spans="1:9" x14ac:dyDescent="0.25">
      <c r="A52" s="49" t="s">
        <v>66</v>
      </c>
      <c r="B52" s="143" t="s">
        <v>26</v>
      </c>
      <c r="C52" s="7">
        <v>144</v>
      </c>
      <c r="D52" s="120"/>
      <c r="E52" s="121"/>
      <c r="F52" s="122"/>
      <c r="G52" s="123"/>
      <c r="H52" s="86">
        <v>1687.89</v>
      </c>
      <c r="I52" s="87">
        <v>2025.47</v>
      </c>
    </row>
    <row r="53" spans="1:9" x14ac:dyDescent="0.25">
      <c r="A53" s="49" t="s">
        <v>66</v>
      </c>
      <c r="B53" s="143" t="s">
        <v>26</v>
      </c>
      <c r="C53" s="7">
        <v>146</v>
      </c>
      <c r="D53" s="120"/>
      <c r="E53" s="121"/>
      <c r="F53" s="122"/>
      <c r="G53" s="123"/>
      <c r="H53" s="86">
        <v>534.63</v>
      </c>
      <c r="I53" s="87">
        <v>641.55999999999995</v>
      </c>
    </row>
    <row r="54" spans="1:9" x14ac:dyDescent="0.25">
      <c r="A54" s="49" t="s">
        <v>66</v>
      </c>
      <c r="B54" s="143" t="s">
        <v>30</v>
      </c>
      <c r="C54" s="7">
        <v>84</v>
      </c>
      <c r="D54" s="120"/>
      <c r="E54" s="121"/>
      <c r="F54" s="122"/>
      <c r="G54" s="123"/>
      <c r="H54" s="86">
        <v>1240.54</v>
      </c>
      <c r="I54" s="87">
        <v>1488.65</v>
      </c>
    </row>
    <row r="55" spans="1:9" x14ac:dyDescent="0.25">
      <c r="A55" s="49" t="s">
        <v>66</v>
      </c>
      <c r="B55" s="143" t="s">
        <v>26</v>
      </c>
      <c r="C55" s="7">
        <v>103</v>
      </c>
      <c r="D55" s="120"/>
      <c r="E55" s="121"/>
      <c r="F55" s="122"/>
      <c r="G55" s="123"/>
      <c r="H55" s="86">
        <v>970.83</v>
      </c>
      <c r="I55" s="87">
        <v>1165</v>
      </c>
    </row>
    <row r="56" spans="1:9" x14ac:dyDescent="0.25">
      <c r="A56" s="49" t="s">
        <v>66</v>
      </c>
      <c r="B56" s="143" t="s">
        <v>33</v>
      </c>
      <c r="C56" s="7">
        <v>122</v>
      </c>
      <c r="D56" s="120"/>
      <c r="E56" s="121"/>
      <c r="F56" s="122"/>
      <c r="G56" s="123"/>
      <c r="H56" s="86">
        <v>744.64</v>
      </c>
      <c r="I56" s="87">
        <v>893.57</v>
      </c>
    </row>
    <row r="57" spans="1:9" x14ac:dyDescent="0.25">
      <c r="A57" s="49" t="s">
        <v>66</v>
      </c>
      <c r="B57" s="143" t="s">
        <v>33</v>
      </c>
      <c r="C57" s="7">
        <v>123</v>
      </c>
      <c r="D57" s="120"/>
      <c r="E57" s="121"/>
      <c r="F57" s="122"/>
      <c r="G57" s="123"/>
      <c r="H57" s="86">
        <v>442.95</v>
      </c>
      <c r="I57" s="87">
        <v>531.54</v>
      </c>
    </row>
    <row r="58" spans="1:9" x14ac:dyDescent="0.25">
      <c r="A58" s="49" t="s">
        <v>66</v>
      </c>
      <c r="B58" s="143" t="s">
        <v>33</v>
      </c>
      <c r="C58" s="7">
        <v>128</v>
      </c>
      <c r="D58" s="120"/>
      <c r="E58" s="121"/>
      <c r="F58" s="122"/>
      <c r="G58" s="123"/>
      <c r="H58" s="86">
        <v>542.64</v>
      </c>
      <c r="I58" s="87">
        <v>651.16999999999996</v>
      </c>
    </row>
    <row r="59" spans="1:9" x14ac:dyDescent="0.25">
      <c r="A59" s="49" t="s">
        <v>66</v>
      </c>
      <c r="B59" s="143" t="s">
        <v>33</v>
      </c>
      <c r="C59" s="7">
        <v>130</v>
      </c>
      <c r="D59" s="120"/>
      <c r="E59" s="121"/>
      <c r="F59" s="122"/>
      <c r="G59" s="123"/>
      <c r="H59" s="86">
        <v>896.73</v>
      </c>
      <c r="I59" s="87">
        <v>1076.08</v>
      </c>
    </row>
    <row r="60" spans="1:9" x14ac:dyDescent="0.25">
      <c r="A60" s="49" t="s">
        <v>66</v>
      </c>
      <c r="B60" s="143" t="s">
        <v>26</v>
      </c>
      <c r="C60" s="7">
        <v>132</v>
      </c>
      <c r="D60" s="120"/>
      <c r="E60" s="121"/>
      <c r="F60" s="122"/>
      <c r="G60" s="123"/>
      <c r="H60" s="86">
        <v>1813.01</v>
      </c>
      <c r="I60" s="87">
        <v>2175.61</v>
      </c>
    </row>
    <row r="61" spans="1:9" x14ac:dyDescent="0.25">
      <c r="A61" s="49" t="s">
        <v>66</v>
      </c>
      <c r="B61" s="143" t="s">
        <v>26</v>
      </c>
      <c r="C61" s="7">
        <v>134</v>
      </c>
      <c r="D61" s="120"/>
      <c r="E61" s="121"/>
      <c r="F61" s="122"/>
      <c r="G61" s="123"/>
      <c r="H61" s="86">
        <v>928.38</v>
      </c>
      <c r="I61" s="87">
        <v>1114.06</v>
      </c>
    </row>
    <row r="62" spans="1:9" x14ac:dyDescent="0.25">
      <c r="A62" s="49" t="s">
        <v>66</v>
      </c>
      <c r="B62" s="143" t="s">
        <v>26</v>
      </c>
      <c r="C62" s="7">
        <v>136</v>
      </c>
      <c r="D62" s="120"/>
      <c r="E62" s="121"/>
      <c r="F62" s="122"/>
      <c r="G62" s="123"/>
      <c r="H62" s="86">
        <v>1085.97</v>
      </c>
      <c r="I62" s="87">
        <v>1303.1600000000001</v>
      </c>
    </row>
    <row r="63" spans="1:9" x14ac:dyDescent="0.25">
      <c r="A63" s="49" t="s">
        <v>66</v>
      </c>
      <c r="B63" s="143" t="s">
        <v>26</v>
      </c>
      <c r="C63" s="7">
        <v>138</v>
      </c>
      <c r="D63" s="120"/>
      <c r="E63" s="121"/>
      <c r="F63" s="122"/>
      <c r="G63" s="123"/>
      <c r="H63" s="86">
        <v>1126.79</v>
      </c>
      <c r="I63" s="87">
        <v>1352.15</v>
      </c>
    </row>
    <row r="64" spans="1:9" x14ac:dyDescent="0.25">
      <c r="A64" s="49" t="s">
        <v>66</v>
      </c>
      <c r="B64" s="144" t="s">
        <v>27</v>
      </c>
      <c r="C64" s="7">
        <v>150</v>
      </c>
      <c r="D64" s="79"/>
      <c r="E64" s="80"/>
      <c r="F64" s="117"/>
      <c r="G64" s="78"/>
      <c r="H64" s="86">
        <v>824.38</v>
      </c>
      <c r="I64" s="87">
        <v>989.6</v>
      </c>
    </row>
    <row r="65" spans="1:9" x14ac:dyDescent="0.25">
      <c r="A65" s="49" t="s">
        <v>66</v>
      </c>
      <c r="B65" s="144" t="s">
        <v>29</v>
      </c>
      <c r="C65" s="7">
        <v>101</v>
      </c>
      <c r="D65" s="79"/>
      <c r="E65" s="80"/>
      <c r="F65" s="117"/>
      <c r="G65" s="78"/>
      <c r="H65" s="86">
        <v>453.25</v>
      </c>
      <c r="I65" s="87">
        <v>543.9</v>
      </c>
    </row>
    <row r="66" spans="1:9" x14ac:dyDescent="0.25">
      <c r="A66" s="49"/>
      <c r="B66" s="144"/>
      <c r="C66" s="7"/>
      <c r="D66" s="39"/>
      <c r="E66" s="40"/>
      <c r="F66" s="119"/>
      <c r="G66" s="41"/>
      <c r="H66" s="39"/>
      <c r="I66" s="40"/>
    </row>
    <row r="67" spans="1:9" x14ac:dyDescent="0.25">
      <c r="A67" s="49"/>
      <c r="B67" s="18"/>
      <c r="C67" s="7"/>
      <c r="D67" s="39"/>
      <c r="E67" s="40"/>
      <c r="F67" s="119"/>
      <c r="G67" s="41"/>
      <c r="H67" s="39"/>
      <c r="I67" s="40"/>
    </row>
    <row r="68" spans="1:9" x14ac:dyDescent="0.25">
      <c r="A68" s="49"/>
      <c r="B68" s="18"/>
      <c r="C68" s="7"/>
      <c r="D68" s="39"/>
      <c r="E68" s="40"/>
      <c r="F68" s="119"/>
      <c r="G68" s="41"/>
      <c r="H68" s="39"/>
      <c r="I68" s="40"/>
    </row>
    <row r="69" spans="1:9" x14ac:dyDescent="0.25">
      <c r="A69" s="49"/>
      <c r="B69" s="18"/>
      <c r="C69" s="7"/>
      <c r="D69" s="39"/>
      <c r="E69" s="40"/>
      <c r="F69" s="119"/>
      <c r="G69" s="41"/>
      <c r="H69" s="39"/>
      <c r="I69" s="40"/>
    </row>
    <row r="70" spans="1:9" x14ac:dyDescent="0.25">
      <c r="A70" s="49"/>
      <c r="B70" s="18"/>
      <c r="C70" s="7"/>
      <c r="D70" s="39"/>
      <c r="E70" s="40"/>
      <c r="F70" s="119"/>
      <c r="G70" s="41"/>
      <c r="H70" s="39"/>
      <c r="I70" s="40"/>
    </row>
    <row r="71" spans="1:9" x14ac:dyDescent="0.25">
      <c r="A71" s="49"/>
      <c r="B71" s="18"/>
      <c r="C71" s="7"/>
      <c r="D71" s="39"/>
      <c r="E71" s="40"/>
      <c r="F71" s="119"/>
      <c r="G71" s="41"/>
      <c r="H71" s="39"/>
      <c r="I71" s="40"/>
    </row>
    <row r="72" spans="1:9" x14ac:dyDescent="0.25">
      <c r="A72" s="49"/>
      <c r="B72" s="18"/>
      <c r="C72" s="7"/>
      <c r="D72" s="39"/>
      <c r="E72" s="40"/>
      <c r="F72" s="119"/>
      <c r="G72" s="41"/>
      <c r="H72" s="39"/>
      <c r="I72" s="40"/>
    </row>
    <row r="73" spans="1:9" x14ac:dyDescent="0.25">
      <c r="A73" s="49"/>
      <c r="B73" s="18"/>
      <c r="C73" s="7"/>
      <c r="D73" s="39"/>
      <c r="E73" s="40"/>
      <c r="F73" s="119"/>
      <c r="G73" s="41"/>
      <c r="H73" s="39"/>
      <c r="I73" s="40"/>
    </row>
    <row r="74" spans="1:9" x14ac:dyDescent="0.25">
      <c r="A74" s="49"/>
      <c r="B74" s="18"/>
      <c r="C74" s="7"/>
      <c r="D74" s="39"/>
      <c r="E74" s="40"/>
      <c r="F74" s="119"/>
      <c r="G74" s="41"/>
      <c r="H74" s="39"/>
      <c r="I74" s="40"/>
    </row>
    <row r="75" spans="1:9" x14ac:dyDescent="0.25">
      <c r="A75" s="49"/>
      <c r="B75" s="18"/>
      <c r="C75" s="7"/>
      <c r="D75" s="39"/>
      <c r="E75" s="40"/>
      <c r="F75" s="119"/>
      <c r="G75" s="41"/>
      <c r="H75" s="39"/>
      <c r="I75" s="40"/>
    </row>
    <row r="76" spans="1:9" x14ac:dyDescent="0.25">
      <c r="A76" s="49"/>
      <c r="B76" s="18"/>
      <c r="C76" s="7"/>
      <c r="D76" s="39"/>
      <c r="E76" s="40"/>
      <c r="F76" s="119"/>
      <c r="G76" s="41"/>
      <c r="H76" s="39"/>
      <c r="I76" s="40"/>
    </row>
    <row r="77" spans="1:9" x14ac:dyDescent="0.25">
      <c r="A77" s="49"/>
      <c r="B77" s="18"/>
      <c r="C77" s="7"/>
      <c r="D77" s="39"/>
      <c r="E77" s="40"/>
      <c r="F77" s="119"/>
      <c r="G77" s="41"/>
      <c r="H77" s="39"/>
      <c r="I77" s="40"/>
    </row>
    <row r="78" spans="1:9" x14ac:dyDescent="0.25">
      <c r="A78" s="49"/>
      <c r="B78" s="18"/>
      <c r="C78" s="7"/>
      <c r="D78" s="39"/>
      <c r="E78" s="40"/>
      <c r="F78" s="119"/>
      <c r="G78" s="41"/>
      <c r="H78" s="39"/>
      <c r="I78" s="40"/>
    </row>
    <row r="79" spans="1:9" x14ac:dyDescent="0.25">
      <c r="A79" s="49"/>
      <c r="B79" s="18"/>
      <c r="C79" s="7"/>
      <c r="D79" s="39"/>
      <c r="E79" s="40"/>
      <c r="F79" s="119"/>
      <c r="G79" s="41"/>
      <c r="H79" s="39"/>
      <c r="I79" s="40"/>
    </row>
    <row r="80" spans="1:9" x14ac:dyDescent="0.25">
      <c r="A80" s="49"/>
      <c r="B80" s="18"/>
      <c r="C80" s="7"/>
      <c r="D80" s="39"/>
      <c r="E80" s="40"/>
      <c r="F80" s="119"/>
      <c r="G80" s="41"/>
      <c r="H80" s="39"/>
      <c r="I80" s="40"/>
    </row>
    <row r="81" spans="1:10" x14ac:dyDescent="0.25">
      <c r="A81" s="49"/>
      <c r="B81" s="18"/>
      <c r="C81" s="7"/>
      <c r="D81" s="39"/>
      <c r="E81" s="40"/>
      <c r="F81" s="119"/>
      <c r="G81" s="41"/>
      <c r="H81" s="39"/>
      <c r="I81" s="40"/>
    </row>
    <row r="82" spans="1:10" x14ac:dyDescent="0.25">
      <c r="A82" s="49"/>
      <c r="B82" s="18"/>
      <c r="C82" s="7"/>
      <c r="D82" s="39"/>
      <c r="E82" s="40"/>
      <c r="F82" s="119"/>
      <c r="G82" s="41"/>
      <c r="H82" s="39"/>
      <c r="I82" s="40"/>
    </row>
    <row r="83" spans="1:10" x14ac:dyDescent="0.25">
      <c r="A83" s="49"/>
      <c r="B83" s="18"/>
      <c r="C83" s="7"/>
      <c r="D83" s="39"/>
      <c r="E83" s="40"/>
      <c r="F83" s="119"/>
      <c r="G83" s="41"/>
      <c r="H83" s="39"/>
      <c r="I83" s="40"/>
    </row>
    <row r="84" spans="1:10" x14ac:dyDescent="0.25">
      <c r="A84" s="49"/>
      <c r="B84" s="18"/>
      <c r="C84" s="7"/>
      <c r="D84" s="39"/>
      <c r="E84" s="40"/>
      <c r="F84" s="119"/>
      <c r="G84" s="41"/>
      <c r="H84" s="39"/>
      <c r="I84" s="40"/>
    </row>
    <row r="85" spans="1:10" x14ac:dyDescent="0.25">
      <c r="A85" s="49"/>
      <c r="B85" s="18"/>
      <c r="C85" s="7"/>
      <c r="D85" s="39"/>
      <c r="E85" s="40"/>
      <c r="F85" s="119"/>
      <c r="G85" s="41"/>
      <c r="H85" s="39"/>
      <c r="I85" s="40"/>
    </row>
    <row r="86" spans="1:10" x14ac:dyDescent="0.25">
      <c r="A86" s="49"/>
      <c r="B86" s="18"/>
      <c r="C86" s="7"/>
      <c r="D86" s="39"/>
      <c r="E86" s="40"/>
      <c r="F86" s="119"/>
      <c r="G86" s="41"/>
      <c r="H86" s="39"/>
      <c r="I86" s="40"/>
    </row>
    <row r="87" spans="1:10" x14ac:dyDescent="0.25">
      <c r="A87" s="49"/>
      <c r="B87" s="18"/>
      <c r="C87" s="7"/>
      <c r="D87" s="39"/>
      <c r="E87" s="40"/>
      <c r="F87" s="119"/>
      <c r="G87" s="41"/>
      <c r="H87" s="39"/>
      <c r="I87" s="40"/>
    </row>
    <row r="88" spans="1:10" x14ac:dyDescent="0.25">
      <c r="A88" s="49"/>
      <c r="B88" s="18"/>
      <c r="C88" s="7"/>
      <c r="D88" s="39"/>
      <c r="E88" s="40"/>
      <c r="F88" s="119"/>
      <c r="G88" s="41"/>
      <c r="H88" s="39"/>
      <c r="I88" s="40"/>
    </row>
    <row r="89" spans="1:10" x14ac:dyDescent="0.25">
      <c r="A89" s="49"/>
      <c r="B89" s="18"/>
      <c r="C89" s="7"/>
      <c r="D89" s="39"/>
      <c r="E89" s="40"/>
      <c r="F89" s="119"/>
      <c r="G89" s="41"/>
      <c r="H89" s="39"/>
      <c r="I89" s="40"/>
    </row>
    <row r="90" spans="1:10" x14ac:dyDescent="0.25">
      <c r="A90" s="49"/>
      <c r="B90" s="18"/>
      <c r="C90" s="7"/>
      <c r="D90" s="39"/>
      <c r="E90" s="40"/>
      <c r="F90" s="119"/>
      <c r="G90" s="41"/>
      <c r="H90" s="39"/>
      <c r="I90" s="40"/>
    </row>
    <row r="91" spans="1:10" x14ac:dyDescent="0.25">
      <c r="A91" s="49"/>
      <c r="B91" s="18"/>
      <c r="C91" s="7"/>
      <c r="D91" s="39"/>
      <c r="E91" s="40"/>
      <c r="F91" s="119"/>
      <c r="G91" s="41"/>
      <c r="H91" s="39"/>
      <c r="I91" s="40"/>
    </row>
    <row r="92" spans="1:10" x14ac:dyDescent="0.25">
      <c r="A92" s="49"/>
      <c r="B92" s="18"/>
      <c r="C92" s="7"/>
      <c r="D92" s="39"/>
      <c r="E92" s="40"/>
      <c r="F92" s="119"/>
      <c r="G92" s="41"/>
      <c r="H92" s="39"/>
      <c r="I92" s="40"/>
    </row>
    <row r="93" spans="1:10" ht="15.75" thickBot="1" x14ac:dyDescent="0.3">
      <c r="C93" s="1"/>
      <c r="D93" s="133">
        <f t="shared" ref="D93:I93" si="0">SUM(D4:D92)</f>
        <v>6991.2099999999991</v>
      </c>
      <c r="E93" s="134">
        <f t="shared" si="0"/>
        <v>8389.4500000000007</v>
      </c>
      <c r="F93" s="135">
        <f t="shared" si="0"/>
        <v>0</v>
      </c>
      <c r="G93" s="136">
        <f t="shared" si="0"/>
        <v>0</v>
      </c>
      <c r="H93" s="137">
        <f t="shared" si="0"/>
        <v>72884.299999999988</v>
      </c>
      <c r="I93" s="138">
        <f t="shared" si="0"/>
        <v>87461.53</v>
      </c>
    </row>
    <row r="94" spans="1:10" x14ac:dyDescent="0.25">
      <c r="C94" s="1"/>
      <c r="D94" s="1"/>
      <c r="E94" s="1"/>
      <c r="J94" s="3" t="s">
        <v>2</v>
      </c>
    </row>
    <row r="95" spans="1:10" x14ac:dyDescent="0.25">
      <c r="C95" s="1"/>
      <c r="D95" s="1"/>
      <c r="E95" s="1"/>
    </row>
    <row r="96" spans="1:10" x14ac:dyDescent="0.25">
      <c r="C96" s="1"/>
      <c r="D96" s="1"/>
      <c r="E96" s="1"/>
    </row>
    <row r="97" spans="3:5" x14ac:dyDescent="0.25">
      <c r="C97" s="1"/>
      <c r="D97" s="1"/>
      <c r="E97" s="1"/>
    </row>
    <row r="98" spans="3:5" x14ac:dyDescent="0.25">
      <c r="C98" s="1"/>
      <c r="D98" s="1"/>
      <c r="E98" s="1"/>
    </row>
  </sheetData>
  <autoFilter ref="A3:I65"/>
  <customSheetViews>
    <customSheetView guid="{2419AFF4-C835-456F-9680-638547D59D5B}" showAutoFilter="1">
      <pane ySplit="3" topLeftCell="A4" activePane="bottomLeft" state="frozen"/>
      <selection pane="bottomLeft" activeCell="B15" sqref="B15"/>
      <pageMargins left="0.7" right="0.7" top="0.75" bottom="0.75" header="0.3" footer="0.3"/>
      <pageSetup paperSize="9" orientation="landscape" r:id="rId1"/>
      <autoFilter ref="A3:I65"/>
    </customSheetView>
    <customSheetView guid="{8241F0E9-E14D-419E-9C0D-72E02E941CE8}" showAutoFilter="1">
      <pane ySplit="3" topLeftCell="A37" activePane="bottomLeft" state="frozen"/>
      <selection pane="bottomLeft"/>
      <pageMargins left="0.7" right="0.7" top="0.75" bottom="0.75" header="0.3" footer="0.3"/>
      <pageSetup paperSize="9" orientation="landscape" r:id="rId2"/>
      <autoFilter ref="A3:J63"/>
    </customSheetView>
  </customSheetViews>
  <mergeCells count="4">
    <mergeCell ref="D1:I1"/>
    <mergeCell ref="D2:E2"/>
    <mergeCell ref="F2:G2"/>
    <mergeCell ref="H2:I2"/>
  </mergeCells>
  <pageMargins left="0.7" right="0.7" top="0.75" bottom="0.75" header="0.3" footer="0.3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97"/>
  <sheetViews>
    <sheetView zoomScaleNormal="100" workbookViewId="0">
      <pane ySplit="1" topLeftCell="A2" activePane="bottomLeft" state="frozen"/>
      <selection pane="bottomLeft" activeCell="B22" sqref="B22"/>
    </sheetView>
  </sheetViews>
  <sheetFormatPr baseColWidth="10" defaultRowHeight="15" x14ac:dyDescent="0.25"/>
  <cols>
    <col min="1" max="1" width="35.140625" customWidth="1"/>
    <col min="2" max="2" width="22.28515625" customWidth="1"/>
    <col min="3" max="3" width="24" customWidth="1"/>
    <col min="4" max="4" width="22.85546875" customWidth="1"/>
    <col min="5" max="7" width="19.28515625" customWidth="1"/>
    <col min="11" max="11" width="29.85546875" customWidth="1"/>
    <col min="12" max="12" width="59.140625" customWidth="1"/>
  </cols>
  <sheetData>
    <row r="1" spans="1:12" ht="19.5" thickBot="1" x14ac:dyDescent="0.3">
      <c r="A1" s="82">
        <v>45904</v>
      </c>
      <c r="B1" s="89"/>
      <c r="D1" s="154" t="s">
        <v>18</v>
      </c>
      <c r="E1" s="155"/>
      <c r="F1" s="155"/>
      <c r="G1" s="156"/>
      <c r="K1" s="109" t="s">
        <v>44</v>
      </c>
      <c r="L1" s="110"/>
    </row>
    <row r="2" spans="1:12" x14ac:dyDescent="0.25">
      <c r="D2" s="157" t="s">
        <v>72</v>
      </c>
      <c r="E2" s="158"/>
      <c r="F2" s="159" t="s">
        <v>8</v>
      </c>
      <c r="G2" s="160"/>
      <c r="K2" s="104" t="s">
        <v>39</v>
      </c>
      <c r="L2" s="103" t="s">
        <v>46</v>
      </c>
    </row>
    <row r="3" spans="1:12" x14ac:dyDescent="0.25">
      <c r="A3" s="4" t="s">
        <v>20</v>
      </c>
      <c r="B3" s="6" t="s">
        <v>24</v>
      </c>
      <c r="C3" s="6" t="s">
        <v>19</v>
      </c>
      <c r="D3" s="50" t="s">
        <v>0</v>
      </c>
      <c r="E3" s="37" t="s">
        <v>1</v>
      </c>
      <c r="F3" s="48" t="s">
        <v>0</v>
      </c>
      <c r="G3" s="37" t="s">
        <v>1</v>
      </c>
      <c r="K3" s="105" t="s">
        <v>58</v>
      </c>
      <c r="L3" s="103" t="s">
        <v>47</v>
      </c>
    </row>
    <row r="4" spans="1:12" x14ac:dyDescent="0.25">
      <c r="A4" s="90" t="s">
        <v>58</v>
      </c>
      <c r="B4" s="91" t="s">
        <v>26</v>
      </c>
      <c r="C4" s="92">
        <v>27</v>
      </c>
      <c r="D4" s="79"/>
      <c r="E4" s="80"/>
      <c r="F4" s="94">
        <v>753.97</v>
      </c>
      <c r="G4" s="87">
        <v>904.76</v>
      </c>
      <c r="K4" s="106" t="s">
        <v>40</v>
      </c>
      <c r="L4" s="103" t="s">
        <v>48</v>
      </c>
    </row>
    <row r="5" spans="1:12" x14ac:dyDescent="0.25">
      <c r="A5" s="90" t="s">
        <v>58</v>
      </c>
      <c r="B5" s="91" t="s">
        <v>26</v>
      </c>
      <c r="C5" s="92">
        <v>10</v>
      </c>
      <c r="D5" s="79"/>
      <c r="E5" s="80"/>
      <c r="F5" s="94">
        <v>841.72</v>
      </c>
      <c r="G5" s="87">
        <f>F5*1.2</f>
        <v>1010.064</v>
      </c>
    </row>
    <row r="6" spans="1:12" x14ac:dyDescent="0.25">
      <c r="A6" s="90" t="s">
        <v>58</v>
      </c>
      <c r="B6" s="91" t="s">
        <v>29</v>
      </c>
      <c r="C6" s="92">
        <v>8</v>
      </c>
      <c r="D6" s="79"/>
      <c r="E6" s="80"/>
      <c r="F6" s="94">
        <v>540.53</v>
      </c>
      <c r="G6" s="87">
        <f>F6*1.2</f>
        <v>648.63599999999997</v>
      </c>
    </row>
    <row r="7" spans="1:12" x14ac:dyDescent="0.25">
      <c r="A7" s="90" t="s">
        <v>58</v>
      </c>
      <c r="B7" s="91" t="s">
        <v>26</v>
      </c>
      <c r="C7" s="92">
        <v>11</v>
      </c>
      <c r="D7" s="39">
        <v>820</v>
      </c>
      <c r="E7" s="40">
        <f>D7*1.2</f>
        <v>984</v>
      </c>
      <c r="F7" s="111"/>
      <c r="G7" s="80"/>
    </row>
    <row r="8" spans="1:12" x14ac:dyDescent="0.25">
      <c r="A8" s="104" t="s">
        <v>39</v>
      </c>
      <c r="B8" s="18" t="s">
        <v>26</v>
      </c>
      <c r="C8" s="7">
        <v>12</v>
      </c>
      <c r="D8" s="39">
        <v>321.85000000000002</v>
      </c>
      <c r="E8" s="40">
        <f>D8*1.2</f>
        <v>386.22</v>
      </c>
      <c r="F8" s="111"/>
      <c r="G8" s="80"/>
    </row>
    <row r="9" spans="1:12" x14ac:dyDescent="0.25">
      <c r="A9" s="90" t="s">
        <v>58</v>
      </c>
      <c r="B9" s="91" t="s">
        <v>26</v>
      </c>
      <c r="C9" s="92">
        <v>13</v>
      </c>
      <c r="D9" s="79"/>
      <c r="E9" s="80"/>
      <c r="F9" s="94">
        <v>604.79999999999995</v>
      </c>
      <c r="G9" s="87">
        <f t="shared" ref="G9:G60" si="0">F9*1.2</f>
        <v>725.75999999999988</v>
      </c>
    </row>
    <row r="10" spans="1:12" x14ac:dyDescent="0.25">
      <c r="A10" s="90" t="s">
        <v>58</v>
      </c>
      <c r="B10" s="91" t="s">
        <v>26</v>
      </c>
      <c r="C10" s="92">
        <v>15</v>
      </c>
      <c r="D10" s="79"/>
      <c r="E10" s="80"/>
      <c r="F10" s="94">
        <v>858.51</v>
      </c>
      <c r="G10" s="87">
        <f t="shared" si="0"/>
        <v>1030.212</v>
      </c>
    </row>
    <row r="11" spans="1:12" x14ac:dyDescent="0.25">
      <c r="A11" s="90" t="s">
        <v>58</v>
      </c>
      <c r="B11" s="91" t="s">
        <v>26</v>
      </c>
      <c r="C11" s="92">
        <v>16</v>
      </c>
      <c r="D11" s="79"/>
      <c r="E11" s="80"/>
      <c r="F11" s="94">
        <v>268.85000000000002</v>
      </c>
      <c r="G11" s="87">
        <f t="shared" si="0"/>
        <v>322.62</v>
      </c>
    </row>
    <row r="12" spans="1:12" x14ac:dyDescent="0.25">
      <c r="A12" s="90" t="s">
        <v>58</v>
      </c>
      <c r="B12" s="91" t="s">
        <v>26</v>
      </c>
      <c r="C12" s="92">
        <v>17</v>
      </c>
      <c r="D12" s="79"/>
      <c r="E12" s="80"/>
      <c r="F12" s="94">
        <v>1195.6199999999999</v>
      </c>
      <c r="G12" s="87">
        <f t="shared" si="0"/>
        <v>1434.7439999999999</v>
      </c>
    </row>
    <row r="13" spans="1:12" x14ac:dyDescent="0.25">
      <c r="A13" s="90" t="s">
        <v>58</v>
      </c>
      <c r="B13" s="91" t="s">
        <v>26</v>
      </c>
      <c r="C13" s="92">
        <v>20</v>
      </c>
      <c r="D13" s="79"/>
      <c r="E13" s="80"/>
      <c r="F13" s="94">
        <v>390.9</v>
      </c>
      <c r="G13" s="87">
        <f t="shared" si="0"/>
        <v>469.07999999999993</v>
      </c>
    </row>
    <row r="14" spans="1:12" x14ac:dyDescent="0.25">
      <c r="A14" s="90" t="s">
        <v>58</v>
      </c>
      <c r="B14" s="91" t="s">
        <v>26</v>
      </c>
      <c r="C14" s="92">
        <v>21</v>
      </c>
      <c r="D14" s="79"/>
      <c r="E14" s="80"/>
      <c r="F14" s="94">
        <v>753.3</v>
      </c>
      <c r="G14" s="87">
        <f t="shared" si="0"/>
        <v>903.95999999999992</v>
      </c>
    </row>
    <row r="15" spans="1:12" x14ac:dyDescent="0.25">
      <c r="A15" s="90" t="s">
        <v>58</v>
      </c>
      <c r="B15" s="91" t="s">
        <v>26</v>
      </c>
      <c r="C15" s="92">
        <v>22</v>
      </c>
      <c r="D15" s="39">
        <v>649.04999999999995</v>
      </c>
      <c r="E15" s="40">
        <f>D15*1.2</f>
        <v>778.8599999999999</v>
      </c>
      <c r="F15" s="111"/>
      <c r="G15" s="80"/>
    </row>
    <row r="16" spans="1:12" x14ac:dyDescent="0.25">
      <c r="A16" s="90" t="s">
        <v>58</v>
      </c>
      <c r="B16" s="91" t="s">
        <v>30</v>
      </c>
      <c r="C16" s="92">
        <v>28</v>
      </c>
      <c r="D16" s="79"/>
      <c r="E16" s="80"/>
      <c r="F16" s="94">
        <v>1604.16</v>
      </c>
      <c r="G16" s="87">
        <f t="shared" si="0"/>
        <v>1924.992</v>
      </c>
    </row>
    <row r="17" spans="1:7" x14ac:dyDescent="0.25">
      <c r="A17" s="90" t="s">
        <v>58</v>
      </c>
      <c r="B17" s="91" t="s">
        <v>26</v>
      </c>
      <c r="C17" s="92">
        <v>30</v>
      </c>
      <c r="D17" s="79"/>
      <c r="E17" s="80"/>
      <c r="F17" s="94">
        <v>1112.4000000000001</v>
      </c>
      <c r="G17" s="87">
        <f t="shared" si="0"/>
        <v>1334.88</v>
      </c>
    </row>
    <row r="18" spans="1:7" x14ac:dyDescent="0.25">
      <c r="A18" s="90" t="s">
        <v>58</v>
      </c>
      <c r="B18" s="91" t="s">
        <v>26</v>
      </c>
      <c r="C18" s="92">
        <v>31</v>
      </c>
      <c r="D18" s="79"/>
      <c r="E18" s="80"/>
      <c r="F18" s="94">
        <v>897.99</v>
      </c>
      <c r="G18" s="87">
        <f t="shared" si="0"/>
        <v>1077.588</v>
      </c>
    </row>
    <row r="19" spans="1:7" x14ac:dyDescent="0.25">
      <c r="A19" s="90" t="s">
        <v>58</v>
      </c>
      <c r="B19" s="91" t="s">
        <v>50</v>
      </c>
      <c r="C19" s="92">
        <v>39</v>
      </c>
      <c r="D19" s="79"/>
      <c r="E19" s="80"/>
      <c r="F19" s="94">
        <v>704.64</v>
      </c>
      <c r="G19" s="87">
        <f t="shared" si="0"/>
        <v>845.56799999999998</v>
      </c>
    </row>
    <row r="20" spans="1:7" x14ac:dyDescent="0.25">
      <c r="A20" s="90" t="s">
        <v>58</v>
      </c>
      <c r="B20" s="91" t="s">
        <v>25</v>
      </c>
      <c r="C20" s="92">
        <v>41</v>
      </c>
      <c r="D20" s="79"/>
      <c r="E20" s="80"/>
      <c r="F20" s="94">
        <v>479.72</v>
      </c>
      <c r="G20" s="87">
        <f t="shared" si="0"/>
        <v>575.66399999999999</v>
      </c>
    </row>
    <row r="21" spans="1:7" x14ac:dyDescent="0.25">
      <c r="A21" s="90" t="s">
        <v>58</v>
      </c>
      <c r="B21" s="91" t="s">
        <v>29</v>
      </c>
      <c r="C21" s="92">
        <v>49</v>
      </c>
      <c r="D21" s="79"/>
      <c r="E21" s="80"/>
      <c r="F21" s="94">
        <v>957.48</v>
      </c>
      <c r="G21" s="87">
        <f t="shared" si="0"/>
        <v>1148.9759999999999</v>
      </c>
    </row>
    <row r="22" spans="1:7" x14ac:dyDescent="0.25">
      <c r="A22" s="90" t="s">
        <v>58</v>
      </c>
      <c r="B22" s="91" t="s">
        <v>26</v>
      </c>
      <c r="C22" s="92">
        <v>52</v>
      </c>
      <c r="D22" s="79"/>
      <c r="E22" s="80"/>
      <c r="F22" s="94">
        <v>500.26</v>
      </c>
      <c r="G22" s="87">
        <f t="shared" si="0"/>
        <v>600.31200000000001</v>
      </c>
    </row>
    <row r="23" spans="1:7" x14ac:dyDescent="0.25">
      <c r="A23" s="90" t="s">
        <v>58</v>
      </c>
      <c r="B23" s="91" t="s">
        <v>37</v>
      </c>
      <c r="C23" s="92">
        <v>58</v>
      </c>
      <c r="D23" s="79"/>
      <c r="E23" s="80"/>
      <c r="F23" s="94">
        <v>233.87</v>
      </c>
      <c r="G23" s="87">
        <f t="shared" si="0"/>
        <v>280.64400000000001</v>
      </c>
    </row>
    <row r="24" spans="1:7" x14ac:dyDescent="0.25">
      <c r="A24" s="90" t="s">
        <v>58</v>
      </c>
      <c r="B24" s="91" t="s">
        <v>26</v>
      </c>
      <c r="C24" s="92">
        <v>18</v>
      </c>
      <c r="D24" s="79"/>
      <c r="E24" s="80"/>
      <c r="F24" s="94">
        <v>899.4</v>
      </c>
      <c r="G24" s="87">
        <f t="shared" si="0"/>
        <v>1079.28</v>
      </c>
    </row>
    <row r="25" spans="1:7" x14ac:dyDescent="0.25">
      <c r="A25" s="90" t="s">
        <v>58</v>
      </c>
      <c r="B25" s="91" t="s">
        <v>26</v>
      </c>
      <c r="C25" s="92">
        <v>23</v>
      </c>
      <c r="D25" s="79"/>
      <c r="E25" s="80"/>
      <c r="F25" s="94">
        <v>1635.03</v>
      </c>
      <c r="G25" s="87">
        <f t="shared" si="0"/>
        <v>1962.0359999999998</v>
      </c>
    </row>
    <row r="26" spans="1:7" x14ac:dyDescent="0.25">
      <c r="A26" s="90" t="s">
        <v>58</v>
      </c>
      <c r="B26" s="91" t="s">
        <v>26</v>
      </c>
      <c r="C26" s="92">
        <v>19</v>
      </c>
      <c r="D26" s="79"/>
      <c r="E26" s="80"/>
      <c r="F26" s="94">
        <v>495.49</v>
      </c>
      <c r="G26" s="87">
        <f t="shared" si="0"/>
        <v>594.58799999999997</v>
      </c>
    </row>
    <row r="27" spans="1:7" x14ac:dyDescent="0.25">
      <c r="A27" s="90" t="s">
        <v>58</v>
      </c>
      <c r="B27" s="91" t="s">
        <v>26</v>
      </c>
      <c r="C27" s="92">
        <v>35</v>
      </c>
      <c r="D27" s="79"/>
      <c r="E27" s="80"/>
      <c r="F27" s="94">
        <v>2028.25</v>
      </c>
      <c r="G27" s="87">
        <f t="shared" si="0"/>
        <v>2433.9</v>
      </c>
    </row>
    <row r="28" spans="1:7" x14ac:dyDescent="0.25">
      <c r="A28" s="90" t="s">
        <v>58</v>
      </c>
      <c r="B28" s="91" t="s">
        <v>27</v>
      </c>
      <c r="C28" s="92">
        <v>4</v>
      </c>
      <c r="D28" s="79"/>
      <c r="E28" s="80"/>
      <c r="F28" s="94">
        <v>1788.87</v>
      </c>
      <c r="G28" s="87">
        <f t="shared" si="0"/>
        <v>2146.6439999999998</v>
      </c>
    </row>
    <row r="29" spans="1:7" x14ac:dyDescent="0.25">
      <c r="A29" s="90" t="s">
        <v>58</v>
      </c>
      <c r="B29" s="91" t="s">
        <v>29</v>
      </c>
      <c r="C29" s="92">
        <v>6</v>
      </c>
      <c r="D29" s="79"/>
      <c r="E29" s="80"/>
      <c r="F29" s="94">
        <v>2029.9</v>
      </c>
      <c r="G29" s="87">
        <f t="shared" si="0"/>
        <v>2435.88</v>
      </c>
    </row>
    <row r="30" spans="1:7" x14ac:dyDescent="0.25">
      <c r="A30" s="104" t="s">
        <v>39</v>
      </c>
      <c r="B30" s="88" t="s">
        <v>26</v>
      </c>
      <c r="C30" s="84">
        <v>56</v>
      </c>
      <c r="D30" s="79"/>
      <c r="E30" s="80"/>
      <c r="F30" s="94">
        <v>964.08</v>
      </c>
      <c r="G30" s="87">
        <f t="shared" si="0"/>
        <v>1156.896</v>
      </c>
    </row>
    <row r="31" spans="1:7" x14ac:dyDescent="0.25">
      <c r="A31" s="105" t="s">
        <v>58</v>
      </c>
      <c r="B31" s="91" t="s">
        <v>32</v>
      </c>
      <c r="C31" s="92">
        <v>9</v>
      </c>
      <c r="D31" s="79"/>
      <c r="E31" s="80"/>
      <c r="F31" s="94">
        <v>899.52</v>
      </c>
      <c r="G31" s="87">
        <f t="shared" si="0"/>
        <v>1079.424</v>
      </c>
    </row>
    <row r="32" spans="1:7" x14ac:dyDescent="0.25">
      <c r="A32" s="104" t="s">
        <v>39</v>
      </c>
      <c r="B32" s="18" t="s">
        <v>29</v>
      </c>
      <c r="C32" s="7">
        <v>47</v>
      </c>
      <c r="D32" s="79"/>
      <c r="E32" s="80"/>
      <c r="F32" s="94">
        <v>1165.99</v>
      </c>
      <c r="G32" s="87">
        <f t="shared" si="0"/>
        <v>1399.1879999999999</v>
      </c>
    </row>
    <row r="33" spans="1:7" x14ac:dyDescent="0.25">
      <c r="A33" s="105" t="s">
        <v>58</v>
      </c>
      <c r="B33" s="91" t="s">
        <v>26</v>
      </c>
      <c r="C33" s="92">
        <v>34</v>
      </c>
      <c r="D33" s="79"/>
      <c r="E33" s="80"/>
      <c r="F33" s="94">
        <v>1830.98</v>
      </c>
      <c r="G33" s="87">
        <f t="shared" si="0"/>
        <v>2197.1759999999999</v>
      </c>
    </row>
    <row r="34" spans="1:7" x14ac:dyDescent="0.25">
      <c r="A34" s="105" t="s">
        <v>58</v>
      </c>
      <c r="B34" s="91" t="s">
        <v>26</v>
      </c>
      <c r="C34" s="92">
        <v>25</v>
      </c>
      <c r="D34" s="79"/>
      <c r="E34" s="80"/>
      <c r="F34" s="94">
        <v>1860.26</v>
      </c>
      <c r="G34" s="87">
        <f t="shared" si="0"/>
        <v>2232.3119999999999</v>
      </c>
    </row>
    <row r="35" spans="1:7" x14ac:dyDescent="0.25">
      <c r="A35" s="104" t="s">
        <v>39</v>
      </c>
      <c r="B35" s="18" t="s">
        <v>36</v>
      </c>
      <c r="C35" s="7">
        <v>36</v>
      </c>
      <c r="D35" s="79"/>
      <c r="E35" s="80"/>
      <c r="F35" s="94">
        <v>1737.41</v>
      </c>
      <c r="G35" s="87">
        <f t="shared" si="0"/>
        <v>2084.8919999999998</v>
      </c>
    </row>
    <row r="36" spans="1:7" x14ac:dyDescent="0.25">
      <c r="A36" s="104" t="s">
        <v>39</v>
      </c>
      <c r="B36" s="18" t="s">
        <v>36</v>
      </c>
      <c r="C36" s="7">
        <v>37</v>
      </c>
      <c r="D36" s="79"/>
      <c r="E36" s="80"/>
      <c r="F36" s="94">
        <v>749.14</v>
      </c>
      <c r="G36" s="87">
        <f t="shared" si="0"/>
        <v>898.96799999999996</v>
      </c>
    </row>
    <row r="37" spans="1:7" x14ac:dyDescent="0.25">
      <c r="A37" s="104" t="s">
        <v>39</v>
      </c>
      <c r="B37" s="18" t="s">
        <v>36</v>
      </c>
      <c r="C37" s="7">
        <v>38</v>
      </c>
      <c r="D37" s="79"/>
      <c r="E37" s="80"/>
      <c r="F37" s="94">
        <v>1195.6500000000001</v>
      </c>
      <c r="G37" s="87">
        <f t="shared" si="0"/>
        <v>1434.78</v>
      </c>
    </row>
    <row r="38" spans="1:7" x14ac:dyDescent="0.25">
      <c r="A38" s="104" t="s">
        <v>39</v>
      </c>
      <c r="B38" s="18" t="s">
        <v>26</v>
      </c>
      <c r="C38" s="7">
        <v>32</v>
      </c>
      <c r="D38" s="79"/>
      <c r="E38" s="80"/>
      <c r="F38" s="94">
        <v>1195.6500000000001</v>
      </c>
      <c r="G38" s="87">
        <f t="shared" si="0"/>
        <v>1434.78</v>
      </c>
    </row>
    <row r="39" spans="1:7" x14ac:dyDescent="0.25">
      <c r="A39" s="104" t="s">
        <v>39</v>
      </c>
      <c r="B39" s="18" t="s">
        <v>34</v>
      </c>
      <c r="C39" s="7">
        <v>44</v>
      </c>
      <c r="D39" s="39">
        <v>674.96</v>
      </c>
      <c r="E39" s="40">
        <f>D39*1.2</f>
        <v>809.952</v>
      </c>
      <c r="F39" s="111"/>
      <c r="G39" s="80"/>
    </row>
    <row r="40" spans="1:7" x14ac:dyDescent="0.25">
      <c r="A40" s="104" t="s">
        <v>39</v>
      </c>
      <c r="B40" s="18" t="s">
        <v>28</v>
      </c>
      <c r="C40" s="7">
        <v>45</v>
      </c>
      <c r="D40" s="39">
        <v>1081.18</v>
      </c>
      <c r="E40" s="40">
        <f>D40*1.2</f>
        <v>1297.4159999999999</v>
      </c>
      <c r="F40" s="111"/>
      <c r="G40" s="80"/>
    </row>
    <row r="41" spans="1:7" x14ac:dyDescent="0.25">
      <c r="A41" s="104" t="s">
        <v>39</v>
      </c>
      <c r="B41" s="18" t="s">
        <v>28</v>
      </c>
      <c r="C41" s="7">
        <v>46</v>
      </c>
      <c r="D41" s="39">
        <v>678.3</v>
      </c>
      <c r="E41" s="40">
        <f>D41*1.2</f>
        <v>813.95999999999992</v>
      </c>
      <c r="F41" s="111"/>
      <c r="G41" s="80"/>
    </row>
    <row r="42" spans="1:7" x14ac:dyDescent="0.25">
      <c r="A42" s="104" t="s">
        <v>39</v>
      </c>
      <c r="B42" s="18" t="s">
        <v>36</v>
      </c>
      <c r="C42" s="7">
        <v>51</v>
      </c>
      <c r="D42" s="39">
        <v>528.71</v>
      </c>
      <c r="E42" s="40">
        <f>D42*1.2</f>
        <v>634.452</v>
      </c>
      <c r="F42" s="111"/>
      <c r="G42" s="80"/>
    </row>
    <row r="43" spans="1:7" x14ac:dyDescent="0.25">
      <c r="A43" s="104" t="s">
        <v>39</v>
      </c>
      <c r="B43" s="18" t="s">
        <v>26</v>
      </c>
      <c r="C43" s="7">
        <v>54</v>
      </c>
      <c r="D43" s="79"/>
      <c r="E43" s="80"/>
      <c r="F43" s="94">
        <v>1114.4100000000001</v>
      </c>
      <c r="G43" s="87">
        <f t="shared" si="0"/>
        <v>1337.2920000000001</v>
      </c>
    </row>
    <row r="44" spans="1:7" x14ac:dyDescent="0.25">
      <c r="A44" s="104" t="s">
        <v>39</v>
      </c>
      <c r="B44" s="18" t="s">
        <v>26</v>
      </c>
      <c r="C44" s="7">
        <v>53</v>
      </c>
      <c r="D44" s="79"/>
      <c r="E44" s="80"/>
      <c r="F44" s="94">
        <v>1277.98</v>
      </c>
      <c r="G44" s="87">
        <f t="shared" si="0"/>
        <v>1533.576</v>
      </c>
    </row>
    <row r="45" spans="1:7" x14ac:dyDescent="0.25">
      <c r="A45" s="104" t="s">
        <v>39</v>
      </c>
      <c r="B45" s="18" t="s">
        <v>26</v>
      </c>
      <c r="C45" s="7">
        <v>60</v>
      </c>
      <c r="D45" s="79"/>
      <c r="E45" s="80"/>
      <c r="F45" s="94">
        <v>1260.17</v>
      </c>
      <c r="G45" s="87">
        <f t="shared" si="0"/>
        <v>1512.204</v>
      </c>
    </row>
    <row r="46" spans="1:7" x14ac:dyDescent="0.25">
      <c r="A46" s="104" t="s">
        <v>39</v>
      </c>
      <c r="B46" s="18" t="s">
        <v>38</v>
      </c>
      <c r="C46" s="7">
        <v>62</v>
      </c>
      <c r="D46" s="79"/>
      <c r="E46" s="80"/>
      <c r="F46" s="94">
        <v>4270.66</v>
      </c>
      <c r="G46" s="87">
        <f t="shared" si="0"/>
        <v>5124.7919999999995</v>
      </c>
    </row>
    <row r="47" spans="1:7" x14ac:dyDescent="0.25">
      <c r="A47" s="104" t="s">
        <v>39</v>
      </c>
      <c r="B47" s="18" t="s">
        <v>35</v>
      </c>
      <c r="C47" s="7">
        <v>64</v>
      </c>
      <c r="D47" s="79"/>
      <c r="E47" s="80"/>
      <c r="F47" s="94">
        <v>694</v>
      </c>
      <c r="G47" s="87">
        <f t="shared" si="0"/>
        <v>832.8</v>
      </c>
    </row>
    <row r="48" spans="1:7" x14ac:dyDescent="0.25">
      <c r="A48" s="104" t="s">
        <v>39</v>
      </c>
      <c r="B48" s="18" t="s">
        <v>32</v>
      </c>
      <c r="C48" s="7">
        <v>65</v>
      </c>
      <c r="D48" s="79"/>
      <c r="E48" s="80"/>
      <c r="F48" s="94">
        <v>803.05</v>
      </c>
      <c r="G48" s="87">
        <f t="shared" si="0"/>
        <v>963.65999999999985</v>
      </c>
    </row>
    <row r="49" spans="1:7" x14ac:dyDescent="0.25">
      <c r="A49" s="104" t="s">
        <v>39</v>
      </c>
      <c r="B49" s="18" t="s">
        <v>38</v>
      </c>
      <c r="C49" s="7">
        <v>67</v>
      </c>
      <c r="D49" s="79"/>
      <c r="E49" s="80"/>
      <c r="F49" s="94">
        <v>1012.81</v>
      </c>
      <c r="G49" s="87">
        <f t="shared" si="0"/>
        <v>1215.3719999999998</v>
      </c>
    </row>
    <row r="50" spans="1:7" x14ac:dyDescent="0.25">
      <c r="A50" s="104" t="s">
        <v>39</v>
      </c>
      <c r="B50" s="18" t="s">
        <v>26</v>
      </c>
      <c r="C50" s="7">
        <v>63</v>
      </c>
      <c r="D50" s="79"/>
      <c r="E50" s="80"/>
      <c r="F50" s="94">
        <v>1382.57</v>
      </c>
      <c r="G50" s="87">
        <f t="shared" si="0"/>
        <v>1659.0839999999998</v>
      </c>
    </row>
    <row r="51" spans="1:7" x14ac:dyDescent="0.25">
      <c r="A51" s="104" t="s">
        <v>39</v>
      </c>
      <c r="B51" s="18" t="s">
        <v>33</v>
      </c>
      <c r="C51" s="7">
        <v>71</v>
      </c>
      <c r="D51" s="79"/>
      <c r="E51" s="80"/>
      <c r="F51" s="94">
        <v>2041.55</v>
      </c>
      <c r="G51" s="87">
        <f t="shared" si="0"/>
        <v>2449.8599999999997</v>
      </c>
    </row>
    <row r="52" spans="1:7" x14ac:dyDescent="0.25">
      <c r="A52" s="104" t="s">
        <v>39</v>
      </c>
      <c r="B52" s="18" t="s">
        <v>33</v>
      </c>
      <c r="C52" s="7">
        <v>77</v>
      </c>
      <c r="D52" s="39">
        <v>708.96</v>
      </c>
      <c r="E52" s="40">
        <f>D52*1.2</f>
        <v>850.75200000000007</v>
      </c>
      <c r="F52" s="111"/>
      <c r="G52" s="80"/>
    </row>
    <row r="53" spans="1:7" x14ac:dyDescent="0.25">
      <c r="A53" s="104" t="s">
        <v>39</v>
      </c>
      <c r="B53" s="18" t="s">
        <v>50</v>
      </c>
      <c r="C53" s="7">
        <v>72</v>
      </c>
      <c r="D53" s="79"/>
      <c r="E53" s="80"/>
      <c r="F53" s="94">
        <v>1191.9000000000001</v>
      </c>
      <c r="G53" s="87">
        <f t="shared" si="0"/>
        <v>1430.28</v>
      </c>
    </row>
    <row r="54" spans="1:7" x14ac:dyDescent="0.25">
      <c r="A54" s="104" t="s">
        <v>39</v>
      </c>
      <c r="B54" s="18" t="s">
        <v>27</v>
      </c>
      <c r="C54" s="7">
        <v>76</v>
      </c>
      <c r="D54" s="79"/>
      <c r="E54" s="80"/>
      <c r="F54" s="94">
        <v>1016.04</v>
      </c>
      <c r="G54" s="87">
        <f t="shared" si="0"/>
        <v>1219.2479999999998</v>
      </c>
    </row>
    <row r="55" spans="1:7" x14ac:dyDescent="0.25">
      <c r="A55" s="104" t="s">
        <v>39</v>
      </c>
      <c r="B55" s="18" t="s">
        <v>26</v>
      </c>
      <c r="C55" s="7">
        <v>93</v>
      </c>
      <c r="D55" s="79"/>
      <c r="E55" s="80"/>
      <c r="F55" s="94">
        <v>1578.32</v>
      </c>
      <c r="G55" s="87">
        <f t="shared" si="0"/>
        <v>1893.9839999999999</v>
      </c>
    </row>
    <row r="56" spans="1:7" x14ac:dyDescent="0.25">
      <c r="A56" s="104" t="s">
        <v>39</v>
      </c>
      <c r="B56" s="18" t="s">
        <v>33</v>
      </c>
      <c r="C56" s="7">
        <v>80</v>
      </c>
      <c r="D56" s="79"/>
      <c r="E56" s="80"/>
      <c r="F56" s="94">
        <v>1178.7</v>
      </c>
      <c r="G56" s="87">
        <f t="shared" si="0"/>
        <v>1414.44</v>
      </c>
    </row>
    <row r="57" spans="1:7" x14ac:dyDescent="0.25">
      <c r="A57" s="104" t="s">
        <v>39</v>
      </c>
      <c r="B57" s="18" t="s">
        <v>33</v>
      </c>
      <c r="C57" s="7">
        <v>109</v>
      </c>
      <c r="D57" s="79"/>
      <c r="E57" s="80"/>
      <c r="F57" s="94">
        <v>746.9</v>
      </c>
      <c r="G57" s="87">
        <f t="shared" si="0"/>
        <v>896.28</v>
      </c>
    </row>
    <row r="58" spans="1:7" x14ac:dyDescent="0.25">
      <c r="A58" s="104" t="s">
        <v>39</v>
      </c>
      <c r="B58" s="18" t="s">
        <v>50</v>
      </c>
      <c r="C58" s="7">
        <v>111</v>
      </c>
      <c r="D58" s="79"/>
      <c r="E58" s="80"/>
      <c r="F58" s="94">
        <v>1555.62</v>
      </c>
      <c r="G58" s="87">
        <f t="shared" si="0"/>
        <v>1866.7439999999997</v>
      </c>
    </row>
    <row r="59" spans="1:7" x14ac:dyDescent="0.25">
      <c r="A59" s="104" t="s">
        <v>39</v>
      </c>
      <c r="B59" s="18" t="s">
        <v>51</v>
      </c>
      <c r="C59" s="7">
        <v>113</v>
      </c>
      <c r="D59" s="79"/>
      <c r="E59" s="80"/>
      <c r="F59" s="94">
        <v>698.59</v>
      </c>
      <c r="G59" s="87">
        <f t="shared" si="0"/>
        <v>838.30799999999999</v>
      </c>
    </row>
    <row r="60" spans="1:7" x14ac:dyDescent="0.25">
      <c r="A60" s="104" t="s">
        <v>39</v>
      </c>
      <c r="B60" s="18" t="s">
        <v>29</v>
      </c>
      <c r="C60" s="7">
        <v>81</v>
      </c>
      <c r="D60" s="79"/>
      <c r="E60" s="80"/>
      <c r="F60" s="94">
        <v>1456.29</v>
      </c>
      <c r="G60" s="87">
        <f t="shared" si="0"/>
        <v>1747.548</v>
      </c>
    </row>
    <row r="61" spans="1:7" x14ac:dyDescent="0.25">
      <c r="A61" s="102"/>
      <c r="B61" s="18"/>
      <c r="C61" s="7"/>
      <c r="D61" s="39"/>
      <c r="E61" s="40"/>
      <c r="F61" s="86"/>
      <c r="G61" s="87"/>
    </row>
    <row r="62" spans="1:7" x14ac:dyDescent="0.25">
      <c r="A62" s="102"/>
      <c r="B62" s="18"/>
      <c r="C62" s="7"/>
      <c r="D62" s="39"/>
      <c r="E62" s="40"/>
      <c r="F62" s="86"/>
      <c r="G62" s="87"/>
    </row>
    <row r="63" spans="1:7" x14ac:dyDescent="0.25">
      <c r="A63" s="102"/>
      <c r="B63" s="18"/>
      <c r="C63" s="7"/>
      <c r="D63" s="39"/>
      <c r="E63" s="40"/>
      <c r="F63" s="86"/>
      <c r="G63" s="87"/>
    </row>
    <row r="64" spans="1:7" x14ac:dyDescent="0.25">
      <c r="A64" s="102"/>
      <c r="B64" s="18"/>
      <c r="C64" s="7"/>
      <c r="D64" s="39"/>
      <c r="E64" s="40"/>
      <c r="F64" s="86"/>
      <c r="G64" s="87"/>
    </row>
    <row r="65" spans="1:7" x14ac:dyDescent="0.25">
      <c r="A65" s="102"/>
      <c r="B65" s="18"/>
      <c r="C65" s="7"/>
      <c r="D65" s="39"/>
      <c r="E65" s="40"/>
      <c r="F65" s="86"/>
      <c r="G65" s="87"/>
    </row>
    <row r="66" spans="1:7" x14ac:dyDescent="0.25">
      <c r="A66" s="102"/>
      <c r="B66" s="18"/>
      <c r="C66" s="7"/>
      <c r="D66" s="39"/>
      <c r="E66" s="40"/>
      <c r="F66" s="86"/>
      <c r="G66" s="87"/>
    </row>
    <row r="67" spans="1:7" x14ac:dyDescent="0.25">
      <c r="A67" s="102"/>
      <c r="B67" s="18"/>
      <c r="C67" s="7"/>
      <c r="D67" s="39"/>
      <c r="E67" s="40"/>
      <c r="F67" s="86"/>
      <c r="G67" s="87"/>
    </row>
    <row r="68" spans="1:7" x14ac:dyDescent="0.25">
      <c r="A68" s="49"/>
      <c r="B68" s="18"/>
      <c r="C68" s="7"/>
      <c r="D68" s="39"/>
      <c r="E68" s="40"/>
      <c r="F68" s="86"/>
      <c r="G68" s="87"/>
    </row>
    <row r="69" spans="1:7" x14ac:dyDescent="0.25">
      <c r="A69" s="49"/>
      <c r="B69" s="18"/>
      <c r="C69" s="7"/>
      <c r="D69" s="39"/>
      <c r="E69" s="40"/>
      <c r="F69" s="86"/>
      <c r="G69" s="87"/>
    </row>
    <row r="70" spans="1:7" x14ac:dyDescent="0.25">
      <c r="A70" s="49"/>
      <c r="B70" s="18"/>
      <c r="C70" s="7"/>
      <c r="D70" s="39"/>
      <c r="E70" s="40"/>
      <c r="F70" s="86"/>
      <c r="G70" s="87"/>
    </row>
    <row r="71" spans="1:7" x14ac:dyDescent="0.25">
      <c r="A71" s="49"/>
      <c r="B71" s="18"/>
      <c r="C71" s="7"/>
      <c r="D71" s="39"/>
      <c r="E71" s="40"/>
      <c r="F71" s="86"/>
      <c r="G71" s="87"/>
    </row>
    <row r="72" spans="1:7" x14ac:dyDescent="0.25">
      <c r="A72" s="49"/>
      <c r="B72" s="18"/>
      <c r="C72" s="7"/>
      <c r="D72" s="39"/>
      <c r="E72" s="40"/>
      <c r="F72" s="86"/>
      <c r="G72" s="87"/>
    </row>
    <row r="73" spans="1:7" x14ac:dyDescent="0.25">
      <c r="A73" s="49"/>
      <c r="B73" s="18"/>
      <c r="C73" s="7"/>
      <c r="D73" s="39"/>
      <c r="E73" s="40"/>
      <c r="F73" s="86"/>
      <c r="G73" s="87"/>
    </row>
    <row r="74" spans="1:7" x14ac:dyDescent="0.25">
      <c r="A74" s="49"/>
      <c r="B74" s="18"/>
      <c r="C74" s="7"/>
      <c r="D74" s="39"/>
      <c r="E74" s="40"/>
      <c r="F74" s="86"/>
      <c r="G74" s="87"/>
    </row>
    <row r="75" spans="1:7" x14ac:dyDescent="0.25">
      <c r="A75" s="49"/>
      <c r="B75" s="18"/>
      <c r="C75" s="7"/>
      <c r="D75" s="39"/>
      <c r="E75" s="40"/>
      <c r="F75" s="86"/>
      <c r="G75" s="87"/>
    </row>
    <row r="76" spans="1:7" x14ac:dyDescent="0.25">
      <c r="A76" s="49"/>
      <c r="B76" s="18"/>
      <c r="C76" s="7"/>
      <c r="D76" s="39"/>
      <c r="E76" s="40"/>
      <c r="F76" s="86"/>
      <c r="G76" s="87"/>
    </row>
    <row r="77" spans="1:7" x14ac:dyDescent="0.25">
      <c r="A77" s="49"/>
      <c r="B77" s="18"/>
      <c r="C77" s="7"/>
      <c r="D77" s="39"/>
      <c r="E77" s="40"/>
      <c r="F77" s="86"/>
      <c r="G77" s="87"/>
    </row>
    <row r="78" spans="1:7" x14ac:dyDescent="0.25">
      <c r="A78" s="49"/>
      <c r="B78" s="18"/>
      <c r="C78" s="7"/>
      <c r="D78" s="39"/>
      <c r="E78" s="40"/>
      <c r="F78" s="86"/>
      <c r="G78" s="87"/>
    </row>
    <row r="79" spans="1:7" x14ac:dyDescent="0.25">
      <c r="A79" s="49"/>
      <c r="B79" s="18"/>
      <c r="C79" s="7"/>
      <c r="D79" s="39"/>
      <c r="E79" s="40"/>
      <c r="F79" s="86"/>
      <c r="G79" s="87"/>
    </row>
    <row r="80" spans="1:7" x14ac:dyDescent="0.25">
      <c r="A80" s="49"/>
      <c r="B80" s="18"/>
      <c r="C80" s="7"/>
      <c r="D80" s="39"/>
      <c r="E80" s="40"/>
      <c r="F80" s="86"/>
      <c r="G80" s="87"/>
    </row>
    <row r="81" spans="1:8" x14ac:dyDescent="0.25">
      <c r="A81" s="49"/>
      <c r="B81" s="18"/>
      <c r="C81" s="7"/>
      <c r="D81" s="39"/>
      <c r="E81" s="40"/>
      <c r="F81" s="86"/>
      <c r="G81" s="87"/>
    </row>
    <row r="82" spans="1:8" x14ac:dyDescent="0.25">
      <c r="A82" s="49"/>
      <c r="B82" s="18"/>
      <c r="C82" s="7"/>
      <c r="D82" s="39"/>
      <c r="E82" s="40"/>
      <c r="F82" s="86"/>
      <c r="G82" s="87"/>
    </row>
    <row r="83" spans="1:8" x14ac:dyDescent="0.25">
      <c r="A83" s="49"/>
      <c r="B83" s="18"/>
      <c r="C83" s="7"/>
      <c r="D83" s="39"/>
      <c r="E83" s="40"/>
      <c r="F83" s="86"/>
      <c r="G83" s="87"/>
    </row>
    <row r="84" spans="1:8" x14ac:dyDescent="0.25">
      <c r="A84" s="49"/>
      <c r="B84" s="18"/>
      <c r="C84" s="7"/>
      <c r="D84" s="39"/>
      <c r="E84" s="40"/>
      <c r="F84" s="86"/>
      <c r="G84" s="87"/>
    </row>
    <row r="85" spans="1:8" x14ac:dyDescent="0.25">
      <c r="A85" s="49"/>
      <c r="B85" s="18"/>
      <c r="C85" s="7"/>
      <c r="D85" s="39"/>
      <c r="E85" s="40"/>
      <c r="F85" s="94"/>
      <c r="G85" s="87"/>
    </row>
    <row r="86" spans="1:8" x14ac:dyDescent="0.25">
      <c r="A86" s="49"/>
      <c r="B86" s="18"/>
      <c r="C86" s="7"/>
      <c r="D86" s="39"/>
      <c r="E86" s="40"/>
      <c r="F86" s="94"/>
      <c r="G86" s="87"/>
    </row>
    <row r="87" spans="1:8" x14ac:dyDescent="0.25">
      <c r="A87" s="49"/>
      <c r="B87" s="18"/>
      <c r="C87" s="7"/>
      <c r="D87" s="39"/>
      <c r="E87" s="40"/>
      <c r="F87" s="94"/>
      <c r="G87" s="87"/>
    </row>
    <row r="88" spans="1:8" x14ac:dyDescent="0.25">
      <c r="A88" s="49"/>
      <c r="B88" s="18"/>
      <c r="C88" s="7"/>
      <c r="D88" s="39"/>
      <c r="E88" s="40"/>
      <c r="F88" s="94"/>
      <c r="G88" s="87"/>
    </row>
    <row r="89" spans="1:8" x14ac:dyDescent="0.25">
      <c r="A89" s="49"/>
      <c r="B89" s="18"/>
      <c r="C89" s="7"/>
      <c r="D89" s="39"/>
      <c r="E89" s="40"/>
      <c r="F89" s="94"/>
      <c r="G89" s="87"/>
    </row>
    <row r="90" spans="1:8" x14ac:dyDescent="0.25">
      <c r="A90" s="49"/>
      <c r="B90" s="18"/>
      <c r="C90" s="7"/>
      <c r="D90" s="39"/>
      <c r="E90" s="40"/>
      <c r="F90" s="94"/>
      <c r="G90" s="87"/>
    </row>
    <row r="91" spans="1:8" x14ac:dyDescent="0.25">
      <c r="A91" s="49"/>
      <c r="B91" s="18"/>
      <c r="C91" s="7"/>
      <c r="D91" s="39"/>
      <c r="E91" s="40"/>
      <c r="F91" s="94"/>
      <c r="G91" s="87"/>
    </row>
    <row r="92" spans="1:8" ht="15.75" thickBot="1" x14ac:dyDescent="0.3">
      <c r="C92" s="1"/>
      <c r="D92" s="76">
        <f>SUM(D4:D91)</f>
        <v>5463.01</v>
      </c>
      <c r="E92" s="67">
        <f>SUM(E4:E91)</f>
        <v>6555.612000000001</v>
      </c>
      <c r="F92" s="77">
        <f>SUM(F4:F91)</f>
        <v>56453.900000000016</v>
      </c>
      <c r="G92" s="67">
        <f>SUM(G4:G91)</f>
        <v>67744.676000000007</v>
      </c>
      <c r="H92" s="51" t="s">
        <v>2</v>
      </c>
    </row>
    <row r="93" spans="1:8" x14ac:dyDescent="0.25">
      <c r="C93" s="1"/>
    </row>
    <row r="94" spans="1:8" x14ac:dyDescent="0.25">
      <c r="C94" s="1"/>
    </row>
    <row r="95" spans="1:8" x14ac:dyDescent="0.25">
      <c r="C95" s="1"/>
    </row>
    <row r="96" spans="1:8" x14ac:dyDescent="0.25">
      <c r="C96" s="1"/>
    </row>
    <row r="97" spans="3:3" x14ac:dyDescent="0.25">
      <c r="C97" s="1"/>
    </row>
  </sheetData>
  <autoFilter ref="A1:G67">
    <filterColumn colId="3" showButton="0"/>
    <filterColumn colId="4" showButton="0"/>
    <filterColumn colId="5" showButton="0"/>
  </autoFilter>
  <customSheetViews>
    <customSheetView guid="{2419AFF4-C835-456F-9680-638547D59D5B}" showAutoFilter="1">
      <pane ySplit="1" topLeftCell="A2" activePane="bottomLeft" state="frozen"/>
      <selection pane="bottomLeft" activeCell="B22" sqref="B22"/>
      <pageMargins left="0.7" right="0.7" top="0.75" bottom="0.75" header="0.3" footer="0.3"/>
      <pageSetup paperSize="9" orientation="landscape" r:id="rId1"/>
      <autoFilter ref="A1:G67">
        <filterColumn colId="3" showButton="0"/>
        <filterColumn colId="4" showButton="0"/>
        <filterColumn colId="5" showButton="0"/>
      </autoFilter>
    </customSheetView>
    <customSheetView guid="{8241F0E9-E14D-419E-9C0D-72E02E941CE8}" showAutoFilter="1">
      <pane ySplit="1" topLeftCell="A43" activePane="bottomLeft" state="frozen"/>
      <selection pane="bottomLeft"/>
      <pageMargins left="0.7" right="0.7" top="0.75" bottom="0.75" header="0.3" footer="0.3"/>
      <pageSetup paperSize="9" orientation="landscape" r:id="rId2"/>
      <autoFilter ref="A1:G67">
        <filterColumn colId="3" showButton="0"/>
        <filterColumn colId="4" showButton="0"/>
        <filterColumn colId="5" showButton="0"/>
      </autoFilter>
    </customSheetView>
  </customSheetViews>
  <mergeCells count="3">
    <mergeCell ref="D1:G1"/>
    <mergeCell ref="D2:E2"/>
    <mergeCell ref="F2:G2"/>
  </mergeCells>
  <pageMargins left="0.7" right="0.7" top="0.75" bottom="0.75" header="0.3" footer="0.3"/>
  <pageSetup paperSize="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17"/>
  <sheetViews>
    <sheetView tabSelected="1" zoomScaleNormal="100" workbookViewId="0">
      <pane ySplit="2" topLeftCell="A3" activePane="bottomLeft" state="frozen"/>
      <selection pane="bottomLeft" activeCell="G12" sqref="G12"/>
    </sheetView>
  </sheetViews>
  <sheetFormatPr baseColWidth="10" defaultRowHeight="15" x14ac:dyDescent="0.25"/>
  <cols>
    <col min="1" max="1" width="15" bestFit="1" customWidth="1"/>
    <col min="2" max="4" width="19" customWidth="1"/>
    <col min="5" max="5" width="17.42578125" customWidth="1"/>
    <col min="6" max="6" width="15.85546875" customWidth="1"/>
    <col min="7" max="7" width="17.28515625" customWidth="1"/>
    <col min="8" max="8" width="16" customWidth="1"/>
  </cols>
  <sheetData>
    <row r="1" spans="1:12" ht="19.5" thickBot="1" x14ac:dyDescent="0.3">
      <c r="A1" s="82">
        <v>45904</v>
      </c>
      <c r="C1" s="166" t="s">
        <v>18</v>
      </c>
      <c r="D1" s="166"/>
      <c r="E1" s="166"/>
      <c r="F1" s="166"/>
      <c r="G1" s="166"/>
      <c r="H1" s="166"/>
    </row>
    <row r="2" spans="1:12" x14ac:dyDescent="0.25">
      <c r="C2" s="164" t="s">
        <v>72</v>
      </c>
      <c r="D2" s="165"/>
      <c r="E2" s="161" t="s">
        <v>7</v>
      </c>
      <c r="F2" s="162"/>
      <c r="G2" s="163" t="s">
        <v>8</v>
      </c>
      <c r="H2" s="153"/>
    </row>
    <row r="3" spans="1:12" x14ac:dyDescent="0.25">
      <c r="B3" s="6" t="s">
        <v>3</v>
      </c>
      <c r="C3" s="9" t="s">
        <v>0</v>
      </c>
      <c r="D3" s="6" t="s">
        <v>1</v>
      </c>
      <c r="E3" s="29" t="s">
        <v>0</v>
      </c>
      <c r="F3" s="30" t="s">
        <v>1</v>
      </c>
      <c r="G3" s="11" t="s">
        <v>0</v>
      </c>
      <c r="H3" s="15" t="s">
        <v>1</v>
      </c>
    </row>
    <row r="4" spans="1:12" x14ac:dyDescent="0.25">
      <c r="B4" s="17">
        <v>45778</v>
      </c>
      <c r="C4" s="95">
        <v>33324.32</v>
      </c>
      <c r="D4" s="96">
        <v>39989.18</v>
      </c>
      <c r="E4" s="35"/>
      <c r="F4" s="36"/>
      <c r="G4" s="8"/>
      <c r="H4" s="13"/>
      <c r="I4" s="28" t="s">
        <v>43</v>
      </c>
      <c r="J4" s="28"/>
    </row>
    <row r="5" spans="1:12" x14ac:dyDescent="0.25">
      <c r="B5" s="17">
        <v>45809</v>
      </c>
      <c r="C5" s="26"/>
      <c r="D5" s="27"/>
      <c r="E5" s="31"/>
      <c r="F5" s="32"/>
      <c r="G5" s="98">
        <v>63438.53</v>
      </c>
      <c r="H5" s="99">
        <v>76126.240000000005</v>
      </c>
      <c r="I5" t="s">
        <v>43</v>
      </c>
      <c r="K5" s="131"/>
      <c r="L5" s="131"/>
    </row>
    <row r="6" spans="1:12" x14ac:dyDescent="0.25">
      <c r="B6" s="17">
        <v>45839</v>
      </c>
      <c r="C6" s="26"/>
      <c r="D6" s="27"/>
      <c r="E6" s="31"/>
      <c r="F6" s="32"/>
      <c r="G6" s="98">
        <v>93695.41</v>
      </c>
      <c r="H6" s="99">
        <v>112434.49</v>
      </c>
      <c r="I6" t="s">
        <v>43</v>
      </c>
    </row>
    <row r="7" spans="1:12" x14ac:dyDescent="0.25">
      <c r="B7" s="17">
        <v>45870</v>
      </c>
      <c r="C7" s="24"/>
      <c r="D7" s="17"/>
      <c r="E7" s="33"/>
      <c r="F7" s="34"/>
      <c r="G7" s="114">
        <v>99658.93</v>
      </c>
      <c r="H7" s="115">
        <f>G7*1.2</f>
        <v>119590.71599999999</v>
      </c>
      <c r="I7" t="s">
        <v>42</v>
      </c>
    </row>
    <row r="8" spans="1:12" x14ac:dyDescent="0.25">
      <c r="B8" s="17">
        <v>45901</v>
      </c>
      <c r="C8" s="24"/>
      <c r="D8" s="17"/>
      <c r="E8" s="33"/>
      <c r="F8" s="34"/>
      <c r="G8" s="12"/>
      <c r="H8" s="16"/>
    </row>
    <row r="9" spans="1:12" x14ac:dyDescent="0.25">
      <c r="B9" s="17">
        <v>45931</v>
      </c>
      <c r="C9" s="24"/>
      <c r="D9" s="17"/>
      <c r="E9" s="33"/>
      <c r="F9" s="34"/>
      <c r="G9" s="19"/>
      <c r="H9" s="20"/>
    </row>
    <row r="10" spans="1:12" x14ac:dyDescent="0.25">
      <c r="B10" s="17">
        <v>45962</v>
      </c>
      <c r="C10" s="24"/>
      <c r="D10" s="17"/>
      <c r="E10" s="33"/>
      <c r="F10" s="34"/>
      <c r="G10" s="19"/>
      <c r="H10" s="20"/>
    </row>
    <row r="11" spans="1:12" x14ac:dyDescent="0.25">
      <c r="B11" s="17">
        <v>45992</v>
      </c>
      <c r="C11" s="24"/>
      <c r="D11" s="17"/>
      <c r="E11" s="33"/>
      <c r="F11" s="34"/>
      <c r="G11" s="19"/>
      <c r="H11" s="20"/>
    </row>
    <row r="12" spans="1:12" x14ac:dyDescent="0.25">
      <c r="B12" s="18"/>
      <c r="C12" s="25"/>
      <c r="D12" s="18"/>
      <c r="E12" s="33"/>
      <c r="F12" s="34"/>
      <c r="G12" s="19"/>
      <c r="H12" s="20"/>
    </row>
    <row r="13" spans="1:12" x14ac:dyDescent="0.25">
      <c r="B13" s="18"/>
      <c r="C13" s="25"/>
      <c r="D13" s="18"/>
      <c r="E13" s="33"/>
      <c r="F13" s="34"/>
      <c r="G13" s="19"/>
      <c r="H13" s="20"/>
    </row>
    <row r="14" spans="1:12" x14ac:dyDescent="0.25">
      <c r="B14" s="18"/>
      <c r="C14" s="25"/>
      <c r="D14" s="18"/>
      <c r="E14" s="33"/>
      <c r="F14" s="34"/>
      <c r="G14" s="19"/>
      <c r="H14" s="20"/>
    </row>
    <row r="15" spans="1:12" x14ac:dyDescent="0.25">
      <c r="B15" s="18"/>
      <c r="C15" s="25"/>
      <c r="D15" s="18"/>
      <c r="E15" s="33"/>
      <c r="F15" s="34"/>
      <c r="G15" s="19"/>
      <c r="H15" s="20"/>
    </row>
    <row r="16" spans="1:12" x14ac:dyDescent="0.25">
      <c r="B16" s="18"/>
      <c r="C16" s="25"/>
      <c r="D16" s="18"/>
      <c r="E16" s="33"/>
      <c r="F16" s="34"/>
      <c r="G16" s="19"/>
      <c r="H16" s="20"/>
    </row>
    <row r="17" spans="2:9" ht="15.75" thickBot="1" x14ac:dyDescent="0.3">
      <c r="B17" s="2"/>
      <c r="C17" s="53">
        <f t="shared" ref="C17:H17" si="0">SUM(C4:C16)</f>
        <v>33324.32</v>
      </c>
      <c r="D17" s="54">
        <f t="shared" si="0"/>
        <v>39989.18</v>
      </c>
      <c r="E17" s="55">
        <f t="shared" si="0"/>
        <v>0</v>
      </c>
      <c r="F17" s="56">
        <f t="shared" si="0"/>
        <v>0</v>
      </c>
      <c r="G17" s="112">
        <f>SUM(G4:G16)</f>
        <v>256792.87</v>
      </c>
      <c r="H17" s="113">
        <f t="shared" si="0"/>
        <v>308151.446</v>
      </c>
      <c r="I17" s="57" t="s">
        <v>2</v>
      </c>
    </row>
  </sheetData>
  <customSheetViews>
    <customSheetView guid="{2419AFF4-C835-456F-9680-638547D59D5B}">
      <pane ySplit="2" topLeftCell="A3" activePane="bottomLeft" state="frozen"/>
      <selection pane="bottomLeft" activeCell="G12" sqref="G12"/>
      <pageMargins left="0.7" right="0.7" top="0.75" bottom="0.75" header="0.3" footer="0.3"/>
      <pageSetup paperSize="9" orientation="landscape" r:id="rId1"/>
    </customSheetView>
    <customSheetView guid="{8241F0E9-E14D-419E-9C0D-72E02E941CE8}">
      <pane ySplit="2" topLeftCell="A3" activePane="bottomLeft" state="frozen"/>
      <selection pane="bottomLeft"/>
      <pageMargins left="0.7" right="0.7" top="0.75" bottom="0.75" header="0.3" footer="0.3"/>
      <pageSetup paperSize="9" orientation="landscape" r:id="rId2"/>
    </customSheetView>
  </customSheetViews>
  <mergeCells count="4">
    <mergeCell ref="E2:F2"/>
    <mergeCell ref="G2:H2"/>
    <mergeCell ref="C2:D2"/>
    <mergeCell ref="C1:H1"/>
  </mergeCells>
  <pageMargins left="0.7" right="0.7" top="0.75" bottom="0.75" header="0.3" footer="0.3"/>
  <pageSetup paperSize="9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15"/>
  <sheetViews>
    <sheetView zoomScaleNormal="100" workbookViewId="0">
      <selection activeCell="B31" sqref="B31"/>
    </sheetView>
  </sheetViews>
  <sheetFormatPr baseColWidth="10" defaultRowHeight="15" x14ac:dyDescent="0.25"/>
  <cols>
    <col min="1" max="1" width="15" bestFit="1" customWidth="1"/>
    <col min="2" max="2" width="57.28515625" customWidth="1"/>
    <col min="3" max="3" width="23.7109375" customWidth="1"/>
    <col min="4" max="4" width="23" customWidth="1"/>
    <col min="5" max="5" width="19.140625" customWidth="1"/>
    <col min="6" max="6" width="21.7109375" customWidth="1"/>
  </cols>
  <sheetData>
    <row r="1" spans="1:6" ht="19.5" thickBot="1" x14ac:dyDescent="0.3">
      <c r="A1" s="82">
        <v>45904</v>
      </c>
      <c r="C1" s="166" t="s">
        <v>18</v>
      </c>
      <c r="D1" s="166"/>
    </row>
    <row r="2" spans="1:6" x14ac:dyDescent="0.25">
      <c r="B2" s="21" t="s">
        <v>4</v>
      </c>
      <c r="C2" s="23" t="s">
        <v>22</v>
      </c>
      <c r="D2" s="23" t="s">
        <v>21</v>
      </c>
      <c r="E2" s="45"/>
      <c r="F2" s="45"/>
    </row>
    <row r="3" spans="1:6" x14ac:dyDescent="0.25">
      <c r="B3" s="22" t="s">
        <v>57</v>
      </c>
      <c r="C3" s="97">
        <v>13723.18</v>
      </c>
      <c r="D3" s="97">
        <v>16467.82</v>
      </c>
      <c r="E3" t="s">
        <v>43</v>
      </c>
      <c r="F3" t="s">
        <v>59</v>
      </c>
    </row>
    <row r="4" spans="1:6" x14ac:dyDescent="0.25">
      <c r="B4" s="22"/>
      <c r="C4" s="85"/>
      <c r="D4" s="85"/>
    </row>
    <row r="5" spans="1:6" x14ac:dyDescent="0.25">
      <c r="B5" s="22"/>
      <c r="C5" s="85"/>
      <c r="D5" s="85"/>
    </row>
    <row r="6" spans="1:6" x14ac:dyDescent="0.25">
      <c r="B6" s="22"/>
      <c r="C6" s="85"/>
      <c r="D6" s="85"/>
    </row>
    <row r="7" spans="1:6" x14ac:dyDescent="0.25">
      <c r="B7" s="22"/>
      <c r="C7" s="85"/>
      <c r="D7" s="85"/>
    </row>
    <row r="8" spans="1:6" x14ac:dyDescent="0.25">
      <c r="B8" s="22"/>
      <c r="C8" s="85"/>
      <c r="D8" s="85"/>
    </row>
    <row r="9" spans="1:6" ht="15.75" thickBot="1" x14ac:dyDescent="0.3">
      <c r="C9" s="52">
        <f>SUM(C3:C8)</f>
        <v>13723.18</v>
      </c>
      <c r="D9" s="52">
        <f>SUM(D3:D8)</f>
        <v>16467.82</v>
      </c>
      <c r="E9" s="51" t="s">
        <v>2</v>
      </c>
      <c r="F9" s="51"/>
    </row>
    <row r="13" spans="1:6" x14ac:dyDescent="0.25">
      <c r="C13" s="49" t="s">
        <v>55</v>
      </c>
      <c r="D13" s="49" t="s">
        <v>56</v>
      </c>
    </row>
    <row r="14" spans="1:6" x14ac:dyDescent="0.25">
      <c r="B14" s="18" t="s">
        <v>67</v>
      </c>
      <c r="C14" s="124">
        <v>1420.25</v>
      </c>
      <c r="D14" s="124">
        <v>1704.3</v>
      </c>
    </row>
    <row r="15" spans="1:6" x14ac:dyDescent="0.25">
      <c r="B15" s="22" t="s">
        <v>68</v>
      </c>
      <c r="C15" s="125">
        <v>33996.18</v>
      </c>
      <c r="D15" s="125">
        <v>40795.42</v>
      </c>
    </row>
  </sheetData>
  <customSheetViews>
    <customSheetView guid="{2419AFF4-C835-456F-9680-638547D59D5B}">
      <selection activeCell="B31" sqref="B31"/>
      <pageMargins left="0.7" right="0.7" top="0.75" bottom="0.75" header="0.3" footer="0.3"/>
      <pageSetup paperSize="9" orientation="landscape" r:id="rId1"/>
    </customSheetView>
    <customSheetView guid="{8241F0E9-E14D-419E-9C0D-72E02E941CE8}">
      <pageMargins left="0.7" right="0.7" top="0.75" bottom="0.75" header="0.3" footer="0.3"/>
      <pageSetup paperSize="9" orientation="landscape" r:id="rId2"/>
    </customSheetView>
  </customSheetViews>
  <mergeCells count="1">
    <mergeCell ref="C1:D1"/>
  </mergeCells>
  <pageMargins left="0.7" right="0.7" top="0.75" bottom="0.75" header="0.3" footer="0.3"/>
  <pageSetup paperSize="9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0"/>
  <sheetViews>
    <sheetView zoomScaleNormal="100" workbookViewId="0">
      <selection activeCell="J22" sqref="J22"/>
    </sheetView>
  </sheetViews>
  <sheetFormatPr baseColWidth="10" defaultRowHeight="15" x14ac:dyDescent="0.25"/>
  <cols>
    <col min="1" max="1" width="4.7109375" customWidth="1"/>
    <col min="2" max="2" width="34.5703125" customWidth="1"/>
    <col min="3" max="3" width="19.28515625" customWidth="1"/>
    <col min="4" max="4" width="17" customWidth="1"/>
    <col min="5" max="5" width="18.28515625" customWidth="1"/>
    <col min="6" max="6" width="17.85546875" customWidth="1"/>
    <col min="7" max="7" width="18" customWidth="1"/>
    <col min="8" max="8" width="25.140625" customWidth="1"/>
    <col min="9" max="9" width="17.5703125" customWidth="1"/>
    <col min="10" max="10" width="15.5703125" customWidth="1"/>
    <col min="11" max="11" width="23.42578125" customWidth="1"/>
    <col min="12" max="12" width="17.5703125" customWidth="1"/>
    <col min="13" max="13" width="21.7109375" customWidth="1"/>
    <col min="14" max="14" width="20.28515625" customWidth="1"/>
  </cols>
  <sheetData>
    <row r="1" spans="2:14" ht="18.75" x14ac:dyDescent="0.25">
      <c r="B1" s="82">
        <v>45903</v>
      </c>
    </row>
    <row r="2" spans="2:14" ht="15.75" thickBot="1" x14ac:dyDescent="0.3">
      <c r="B2" s="81"/>
    </row>
    <row r="3" spans="2:14" ht="45" x14ac:dyDescent="0.25">
      <c r="B3" s="45"/>
      <c r="C3" s="167" t="s">
        <v>14</v>
      </c>
      <c r="D3" s="168"/>
      <c r="E3" s="58" t="s">
        <v>10</v>
      </c>
      <c r="F3" s="171" t="s">
        <v>11</v>
      </c>
      <c r="G3" s="172"/>
      <c r="H3" s="65" t="s">
        <v>12</v>
      </c>
      <c r="I3" s="169" t="s">
        <v>9</v>
      </c>
      <c r="J3" s="170"/>
      <c r="K3" s="65" t="s">
        <v>13</v>
      </c>
      <c r="L3" s="23" t="s">
        <v>62</v>
      </c>
      <c r="M3" s="71" t="s">
        <v>54</v>
      </c>
      <c r="N3" s="75" t="s">
        <v>53</v>
      </c>
    </row>
    <row r="4" spans="2:14" ht="30" x14ac:dyDescent="0.25">
      <c r="B4" s="5"/>
      <c r="C4" s="59" t="s">
        <v>69</v>
      </c>
      <c r="D4" s="44" t="s">
        <v>5</v>
      </c>
      <c r="E4" s="60"/>
      <c r="F4" s="59" t="s">
        <v>70</v>
      </c>
      <c r="G4" s="44" t="s">
        <v>71</v>
      </c>
      <c r="H4" s="60"/>
      <c r="I4" s="59" t="s">
        <v>70</v>
      </c>
      <c r="J4" s="44" t="s">
        <v>71</v>
      </c>
      <c r="K4" s="60"/>
      <c r="L4" s="68"/>
      <c r="M4" s="72"/>
      <c r="N4" s="72"/>
    </row>
    <row r="5" spans="2:14" x14ac:dyDescent="0.25">
      <c r="B5" s="6" t="s">
        <v>0</v>
      </c>
      <c r="C5" s="39">
        <f>'DEVIS ESTIMATIFS OS'!D93</f>
        <v>6991.2099999999991</v>
      </c>
      <c r="D5" s="43">
        <f>'DEVIS ESTIMATIFS OS'!H93</f>
        <v>72884.299999999988</v>
      </c>
      <c r="E5" s="61">
        <f>SUM(C5:D5)</f>
        <v>79875.50999999998</v>
      </c>
      <c r="F5" s="39">
        <f>'FACTURATION OS'!D92</f>
        <v>5463.01</v>
      </c>
      <c r="G5" s="43">
        <f>'FACTURATION OS'!F92</f>
        <v>56453.900000000016</v>
      </c>
      <c r="H5" s="66">
        <f>F5+G5</f>
        <v>61916.910000000018</v>
      </c>
      <c r="I5" s="39">
        <f>'FACTURATION CP'!C17</f>
        <v>33324.32</v>
      </c>
      <c r="J5" s="43">
        <f>'FACTURATION CP'!G17</f>
        <v>256792.87</v>
      </c>
      <c r="K5" s="66">
        <f>SUM(I5:J5)</f>
        <v>290117.19</v>
      </c>
      <c r="L5" s="69">
        <f>AMIANTE!C9</f>
        <v>13723.18</v>
      </c>
      <c r="M5" s="73">
        <f>SUM(E5)</f>
        <v>79875.50999999998</v>
      </c>
      <c r="N5" s="69">
        <f>H5+K5</f>
        <v>352034.10000000003</v>
      </c>
    </row>
    <row r="6" spans="2:14" ht="15.75" thickBot="1" x14ac:dyDescent="0.3">
      <c r="B6" s="6" t="s">
        <v>1</v>
      </c>
      <c r="C6" s="62">
        <f>'DEVIS ESTIMATIFS OS'!E93</f>
        <v>8389.4500000000007</v>
      </c>
      <c r="D6" s="63">
        <f>'DEVIS ESTIMATIFS OS'!I93</f>
        <v>87461.53</v>
      </c>
      <c r="E6" s="64">
        <f>SUM(C6:D6)</f>
        <v>95850.98</v>
      </c>
      <c r="F6" s="62">
        <f>'FACTURATION OS'!E92</f>
        <v>6555.612000000001</v>
      </c>
      <c r="G6" s="63">
        <f>'FACTURATION OS'!G92</f>
        <v>67744.676000000007</v>
      </c>
      <c r="H6" s="67">
        <f>F6+G6</f>
        <v>74300.288</v>
      </c>
      <c r="I6" s="62">
        <f>'FACTURATION CP'!D17</f>
        <v>39989.18</v>
      </c>
      <c r="J6" s="63">
        <f>'FACTURATION CP'!H17</f>
        <v>308151.446</v>
      </c>
      <c r="K6" s="67">
        <f>SUM(I6:J6)</f>
        <v>348140.62599999999</v>
      </c>
      <c r="L6" s="70">
        <f>AMIANTE!D9</f>
        <v>16467.82</v>
      </c>
      <c r="M6" s="74">
        <f>SUM(E6)</f>
        <v>95850.98</v>
      </c>
      <c r="N6" s="70">
        <f>H6+K6</f>
        <v>422440.91399999999</v>
      </c>
    </row>
    <row r="10" spans="2:14" x14ac:dyDescent="0.25">
      <c r="C10" s="173" t="s">
        <v>23</v>
      </c>
      <c r="D10" s="173"/>
    </row>
    <row r="11" spans="2:14" x14ac:dyDescent="0.25">
      <c r="B11" s="5"/>
      <c r="C11" s="42" t="s">
        <v>0</v>
      </c>
      <c r="D11" s="42" t="s">
        <v>1</v>
      </c>
      <c r="E11" s="45"/>
      <c r="F11" s="45"/>
      <c r="G11" s="45"/>
      <c r="H11" s="45"/>
    </row>
    <row r="12" spans="2:14" x14ac:dyDescent="0.25">
      <c r="B12" s="42" t="s">
        <v>63</v>
      </c>
      <c r="C12" s="129"/>
      <c r="D12" s="129"/>
      <c r="E12" s="45"/>
      <c r="F12" s="45"/>
      <c r="G12" s="45"/>
      <c r="H12" s="45"/>
    </row>
    <row r="13" spans="2:14" x14ac:dyDescent="0.25">
      <c r="B13" s="42" t="s">
        <v>60</v>
      </c>
      <c r="C13" s="139">
        <v>426333.33</v>
      </c>
      <c r="D13" s="139">
        <v>511600</v>
      </c>
      <c r="E13" s="46"/>
      <c r="F13" s="46"/>
      <c r="G13" s="46"/>
      <c r="H13" s="46"/>
    </row>
    <row r="14" spans="2:14" x14ac:dyDescent="0.25">
      <c r="B14" s="127" t="s">
        <v>15</v>
      </c>
      <c r="C14" s="140">
        <f>C13-(H5+K5)-M5</f>
        <v>-5576.2799999999988</v>
      </c>
      <c r="D14" s="140">
        <f>D13-(H6+K6)-M6</f>
        <v>-6691.8939999999857</v>
      </c>
      <c r="E14" s="46"/>
      <c r="F14" s="46"/>
      <c r="G14" s="46"/>
      <c r="H14" s="46"/>
    </row>
    <row r="15" spans="2:14" x14ac:dyDescent="0.25">
      <c r="B15" s="128" t="s">
        <v>16</v>
      </c>
      <c r="C15" s="141">
        <f>C13-(H5+K5)</f>
        <v>74299.229999999981</v>
      </c>
      <c r="D15" s="141">
        <f>D13-(H6+K6)</f>
        <v>89159.08600000001</v>
      </c>
      <c r="E15" s="47"/>
      <c r="F15" s="47"/>
      <c r="G15" s="47"/>
      <c r="H15" s="47"/>
    </row>
    <row r="16" spans="2:14" x14ac:dyDescent="0.25">
      <c r="B16" s="42" t="s">
        <v>64</v>
      </c>
      <c r="C16" s="132"/>
      <c r="D16" s="132"/>
      <c r="E16" s="47"/>
      <c r="F16" s="47"/>
      <c r="G16" s="47"/>
      <c r="H16" s="47"/>
    </row>
    <row r="17" spans="2:7" x14ac:dyDescent="0.25">
      <c r="B17" s="42" t="s">
        <v>61</v>
      </c>
      <c r="C17" s="139">
        <v>33996.18</v>
      </c>
      <c r="D17" s="139">
        <v>40795.42</v>
      </c>
    </row>
    <row r="18" spans="2:7" x14ac:dyDescent="0.25">
      <c r="B18" s="109" t="s">
        <v>16</v>
      </c>
      <c r="C18" s="142">
        <f>C17-L5</f>
        <v>20273</v>
      </c>
      <c r="D18" s="142">
        <f>D17-L6</f>
        <v>24327.599999999999</v>
      </c>
    </row>
    <row r="19" spans="2:7" x14ac:dyDescent="0.25">
      <c r="G19" s="130"/>
    </row>
    <row r="28" spans="2:7" x14ac:dyDescent="0.25">
      <c r="E28" s="126"/>
    </row>
    <row r="29" spans="2:7" x14ac:dyDescent="0.25">
      <c r="E29" s="126"/>
    </row>
    <row r="30" spans="2:7" x14ac:dyDescent="0.25">
      <c r="E30" s="28"/>
    </row>
  </sheetData>
  <customSheetViews>
    <customSheetView guid="{2419AFF4-C835-456F-9680-638547D59D5B}">
      <selection activeCell="J22" sqref="J22"/>
      <pageMargins left="0.7" right="0.7" top="0.75" bottom="0.75" header="0.3" footer="0.3"/>
      <pageSetup paperSize="9" orientation="landscape" r:id="rId1"/>
    </customSheetView>
    <customSheetView guid="{8241F0E9-E14D-419E-9C0D-72E02E941CE8}" topLeftCell="B1">
      <selection activeCell="F23" sqref="F23"/>
      <pageMargins left="0.7" right="0.7" top="0.75" bottom="0.75" header="0.3" footer="0.3"/>
      <pageSetup paperSize="9" orientation="landscape" r:id="rId2"/>
    </customSheetView>
  </customSheetViews>
  <mergeCells count="4">
    <mergeCell ref="C3:D3"/>
    <mergeCell ref="I3:J3"/>
    <mergeCell ref="F3:G3"/>
    <mergeCell ref="C10:D10"/>
  </mergeCells>
  <conditionalFormatting sqref="C14">
    <cfRule type="cellIs" dxfId="1" priority="2" operator="lessThanOrEqual">
      <formula>100000</formula>
    </cfRule>
  </conditionalFormatting>
  <conditionalFormatting sqref="D14">
    <cfRule type="cellIs" dxfId="0" priority="1" operator="lessThanOrEqual">
      <formula>121000</formula>
    </cfRule>
  </conditionalFormatting>
  <pageMargins left="0.7" right="0.7" top="0.75" bottom="0.75" header="0.3" footer="0.3"/>
  <pageSetup paperSize="9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baseColWidth="10" defaultRowHeight="15" x14ac:dyDescent="0.25"/>
  <sheetData/>
  <customSheetViews>
    <customSheetView guid="{2419AFF4-C835-456F-9680-638547D59D5B}" state="hidden">
      <selection activeCell="I25" sqref="I25"/>
      <pageMargins left="0.7" right="0.7" top="0.75" bottom="0.75" header="0.3" footer="0.3"/>
    </customSheetView>
    <customSheetView guid="{8241F0E9-E14D-419E-9C0D-72E02E941CE8}">
      <selection activeCell="K2" sqref="K2:K3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DEVIS ESTIMATIFS OS</vt:lpstr>
      <vt:lpstr>FACTURATION OS</vt:lpstr>
      <vt:lpstr>FACTURATION CP</vt:lpstr>
      <vt:lpstr>AMIANTE</vt:lpstr>
      <vt:lpstr>TOTAUX</vt:lpstr>
      <vt:lpstr>Feuil1</vt:lpstr>
    </vt:vector>
  </TitlesOfParts>
  <Company>Sigidurs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dcterms:created xsi:type="dcterms:W3CDTF">2025-06-30T13:44:57Z</dcterms:created>
  <dcterms:modified xsi:type="dcterms:W3CDTF">2025-09-11T12:23:39Z</dcterms:modified>
</cp:coreProperties>
</file>