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G:\Collecte\01- Collecte\08- Dépôts sauvages\REUNION 14 10 CARPF SIGIDURS\"/>
    </mc:Choice>
  </mc:AlternateContent>
  <xr:revisionPtr revIDLastSave="0" documentId="13_ncr:1_{9D6EE249-F315-4113-93F1-444E3E99F8DB}" xr6:coauthVersionLast="47" xr6:coauthVersionMax="47" xr10:uidLastSave="{00000000-0000-0000-0000-000000000000}"/>
  <bookViews>
    <workbookView xWindow="-108" yWindow="-108" windowWidth="23256" windowHeight="12576" activeTab="1" xr2:uid="{EB3BBB2E-5220-4496-9D69-7232854420F1}"/>
  </bookViews>
  <sheets>
    <sheet name="Synthèse Hyp1" sheetId="2" r:id="rId1"/>
    <sheet name="Synthèse Hyp2" sheetId="3" r:id="rId2"/>
    <sheet name="Détail" sheetId="1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0" i="2" l="1"/>
  <c r="C27" i="3"/>
  <c r="C27" i="2"/>
  <c r="C43" i="1"/>
  <c r="E43" i="1"/>
  <c r="D43" i="1"/>
  <c r="C44" i="1" l="1"/>
  <c r="C16" i="3" l="1"/>
  <c r="C21" i="3" s="1"/>
  <c r="C22" i="3" s="1"/>
  <c r="C12" i="3"/>
  <c r="C10" i="3"/>
  <c r="C16" i="2" l="1"/>
  <c r="C12" i="2"/>
  <c r="C21" i="2" l="1"/>
  <c r="C22" i="2" s="1"/>
</calcChain>
</file>

<file path=xl/sharedStrings.xml><?xml version="1.0" encoding="utf-8"?>
<sst xmlns="http://schemas.openxmlformats.org/spreadsheetml/2006/main" count="98" uniqueCount="62">
  <si>
    <t>DEVIS ESTIMATIFS OS</t>
  </si>
  <si>
    <t>TOTAL DEVIS OS</t>
  </si>
  <si>
    <t>FACTURATION OS</t>
  </si>
  <si>
    <t>TOTAL FACTURATION OS</t>
  </si>
  <si>
    <t>FACTURATION CP</t>
  </si>
  <si>
    <t>TOTAL FACTURATION CP</t>
  </si>
  <si>
    <t>AMIANTE</t>
  </si>
  <si>
    <t>TOTAUX DEPENSES PREVISIONNELLES GLOBALES</t>
  </si>
  <si>
    <t>TOTAUX REELS FACTURÉS</t>
  </si>
  <si>
    <t>DEVIS SANS TGAP</t>
  </si>
  <si>
    <t>AVEC TGAP</t>
  </si>
  <si>
    <t>FACTURE SANS TGAP</t>
  </si>
  <si>
    <t>MONTANT HT €</t>
  </si>
  <si>
    <t>MONTANT TTC €</t>
  </si>
  <si>
    <t>BUDGET</t>
  </si>
  <si>
    <t>DEPOTS SAUVAGES TERSEN:</t>
  </si>
  <si>
    <t>Engagement QC25-00027 DS</t>
  </si>
  <si>
    <t>Disponibilité prévisionnelle</t>
  </si>
  <si>
    <t>Disponibilité réelle</t>
  </si>
  <si>
    <t>AMIANTE ISODIAG</t>
  </si>
  <si>
    <t xml:space="preserve">Engagement QC25003001 AMIANTE </t>
  </si>
  <si>
    <t>POINT DE SITUATION SUIVI FINANCIER AU 10-10-2025</t>
  </si>
  <si>
    <t>Déblocage fonds CARPF</t>
  </si>
  <si>
    <t>Total devis des 37 points amiantés sur le CP</t>
  </si>
  <si>
    <t>Total devis des 12 suspicions d'amiante sur les OS</t>
  </si>
  <si>
    <t>Facture CP septembre 2025</t>
  </si>
  <si>
    <t>Total des 12 OS si amiante négatif</t>
  </si>
  <si>
    <t>HT €</t>
  </si>
  <si>
    <t>TTC €</t>
  </si>
  <si>
    <t>MONTANT BUDGETAIRE</t>
  </si>
  <si>
    <t>FRAIS DE PERSONNEL</t>
  </si>
  <si>
    <t>FRAIS DE STRUCTURE</t>
  </si>
  <si>
    <t>ISODIAG - DIAGNOSTIQUE AMIANTE</t>
  </si>
  <si>
    <t>MONTANT DISPONIBLE POUR LA PRESTATION DE COLLECTE ET DE TRAITEMENT</t>
  </si>
  <si>
    <t>MONTANT CP/ COUP DE PROPRE</t>
  </si>
  <si>
    <t>MONTANT OS/ ORDRES DE SERVICE</t>
  </si>
  <si>
    <t>DISPONIBLE A DATE**</t>
  </si>
  <si>
    <t>ANNEXE - BILAN FINANCIER TTC A DATE DU 10/10/2025</t>
  </si>
  <si>
    <t>REALISE ET VALIDE AU 10/10/2025</t>
  </si>
  <si>
    <t>EN ATTENTE D'INTERVENTION AU 10/10/2025</t>
  </si>
  <si>
    <t>Total devis* OS (TERSEN) réceptionné sur NEOCITY au 10/10</t>
  </si>
  <si>
    <t>DEBLOCAGE FONDS CARPF</t>
  </si>
  <si>
    <t>Total devis* CP (TERSEN) nouveaux prix amiante (37 points avérés)</t>
  </si>
  <si>
    <t>Total devis* 12 OS (TERSEN) si résultats négatifs amiante</t>
  </si>
  <si>
    <t>Total devis* OS (TERSEN) 12 OS (TERSEN) si résultats positifs</t>
  </si>
  <si>
    <t>MONTANT TOTAL REALISE + EN ATTENTE AU 10/10/2025</t>
  </si>
  <si>
    <t>* : A noter que le montant de la facture peut varier du montant du devis initial selon les tonnages rééllement collectés et traités</t>
  </si>
  <si>
    <t>**: montant restant estimatif car comprenant une part de devis qui feront l'objet de factures ajustées aux tonnages réellement collectés et traités</t>
  </si>
  <si>
    <t>DIAG AMIANTE NECESSAIRE ORDRES DE SERVICE</t>
  </si>
  <si>
    <t>TOTAUX DEPENSES ESTIMEES TTC</t>
  </si>
  <si>
    <t>Prévisionnel jusqu'au 31-12-2025</t>
  </si>
  <si>
    <t>Estimation comprenant la finalisation du CP (Factures d'octobre et novembre 2025) ainsi qu'une estimation des OS jusqu'à la fin 2025 (moyenne du montant OS réalisées avant le 10/10/2025 x 3 mois restants + forfait amiante pour 10 interventions max/mensuel). Cette estimation reste une hypothèse. Le montant alloué reste difficile à évaluer au vu du faible recul de la prestation, de l'absence d'historique, de la récurrence, du volume et de la nature des dépots... soumis à validation de la CARPF</t>
  </si>
  <si>
    <t>BESOIN PREVISIONNEL POUR ASSURER LA PRESTATION 
--&gt; 10 octobre 2025 à fin déc 2025</t>
  </si>
  <si>
    <t>Synthèse hypothèse 1:</t>
  </si>
  <si>
    <t>Synthèse hypothèse 2:</t>
  </si>
  <si>
    <t xml:space="preserve">Devis ISODIAG 12 points supplémentaires suspicions CP </t>
  </si>
  <si>
    <t>ESTIMATIONS TTC</t>
  </si>
  <si>
    <t>ORDRES DE SERVICE</t>
  </si>
  <si>
    <r>
      <t xml:space="preserve">COUP DE PROPRE </t>
    </r>
    <r>
      <rPr>
        <b/>
        <sz val="10"/>
        <color rgb="FFFF0000"/>
        <rFont val="Times New Roman"/>
        <family val="1"/>
      </rPr>
      <t>AMIANTE</t>
    </r>
  </si>
  <si>
    <r>
      <t xml:space="preserve">COUP DE PROPRE </t>
    </r>
    <r>
      <rPr>
        <b/>
        <sz val="10"/>
        <color rgb="FFFF0000"/>
        <rFont val="Times New Roman"/>
        <family val="1"/>
      </rPr>
      <t>HORS AMIANTE</t>
    </r>
  </si>
  <si>
    <t>*</t>
  </si>
  <si>
    <t>TOTAL MANQUANT TTC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</si>
</sst>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€&quot;;[Red]\-#,##0.00\ &quot;€&quot;"/>
    <numFmt numFmtId="164" formatCode="#,##0.00\ &quot;€&quot;"/>
  </numFmts>
  <fonts count="13" x14ac:knownFonts="1">
    <font>
      <sz val="11"/>
      <color theme="1"/>
      <name val="Aptos Narrow"/>
      <family val="2"/>
      <scheme val="minor"/>
    </font>
    <font>
      <b/>
      <u/>
      <sz val="14"/>
      <color rgb="FF002060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rgb="FF00B050"/>
      <name val="Times New Roman"/>
      <family val="1"/>
    </font>
    <font>
      <sz val="10"/>
      <color theme="1"/>
      <name val="Times New Roman"/>
      <family val="1"/>
    </font>
    <font>
      <b/>
      <sz val="11"/>
      <name val="Times New Roman"/>
      <family val="1"/>
    </font>
    <font>
      <b/>
      <sz val="11"/>
      <color rgb="FFFF0000"/>
      <name val="Times New Roman"/>
      <family val="1"/>
    </font>
    <font>
      <i/>
      <sz val="9"/>
      <color theme="1"/>
      <name val="Aptos Narrow"/>
      <family val="2"/>
      <scheme val="minor"/>
    </font>
    <font>
      <b/>
      <sz val="10"/>
      <color theme="1"/>
      <name val="Times New Roman"/>
      <family val="1"/>
    </font>
    <font>
      <sz val="11"/>
      <color rgb="FFFF0000"/>
      <name val="Times New Roman"/>
      <family val="1"/>
    </font>
    <font>
      <b/>
      <sz val="10"/>
      <color rgb="FFFF0000"/>
      <name val="Times New Roman"/>
      <family val="1"/>
    </font>
    <font>
      <b/>
      <sz val="12"/>
      <color rgb="FFFF0000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right" wrapText="1"/>
    </xf>
    <xf numFmtId="0" fontId="6" fillId="3" borderId="1" xfId="0" applyFont="1" applyFill="1" applyBorder="1" applyAlignment="1">
      <alignment vertical="center" wrapText="1"/>
    </xf>
    <xf numFmtId="0" fontId="7" fillId="3" borderId="1" xfId="0" applyFont="1" applyFill="1" applyBorder="1" applyAlignment="1">
      <alignment vertical="center" wrapText="1"/>
    </xf>
    <xf numFmtId="0" fontId="2" fillId="0" borderId="0" xfId="0" applyFont="1" applyAlignment="1">
      <alignment wrapText="1"/>
    </xf>
    <xf numFmtId="0" fontId="3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164" fontId="3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0" fontId="3" fillId="3" borderId="1" xfId="0" applyFont="1" applyFill="1" applyBorder="1" applyAlignment="1">
      <alignment wrapText="1"/>
    </xf>
    <xf numFmtId="164" fontId="3" fillId="3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6" fillId="3" borderId="1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wrapText="1"/>
    </xf>
    <xf numFmtId="164" fontId="7" fillId="3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0" xfId="0" applyFont="1" applyAlignment="1">
      <alignment horizontal="left" vertical="center" wrapText="1"/>
    </xf>
    <xf numFmtId="0" fontId="8" fillId="0" borderId="0" xfId="0" applyFont="1"/>
    <xf numFmtId="0" fontId="5" fillId="4" borderId="1" xfId="0" applyFont="1" applyFill="1" applyBorder="1" applyAlignment="1">
      <alignment horizontal="right" wrapText="1"/>
    </xf>
    <xf numFmtId="164" fontId="2" fillId="4" borderId="1" xfId="0" applyNumberFormat="1" applyFont="1" applyFill="1" applyBorder="1" applyAlignment="1">
      <alignment horizontal="center" vertical="center" wrapText="1"/>
    </xf>
    <xf numFmtId="164" fontId="2" fillId="4" borderId="1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9" fillId="0" borderId="0" xfId="0" applyFont="1"/>
    <xf numFmtId="164" fontId="5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/>
    </xf>
    <xf numFmtId="8" fontId="2" fillId="0" borderId="0" xfId="0" applyNumberFormat="1" applyFont="1"/>
    <xf numFmtId="0" fontId="5" fillId="0" borderId="0" xfId="0" applyFont="1"/>
    <xf numFmtId="0" fontId="9" fillId="0" borderId="1" xfId="0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5" borderId="1" xfId="0" applyFont="1" applyFill="1" applyBorder="1" applyAlignment="1">
      <alignment horizontal="center" vertical="center" wrapText="1"/>
    </xf>
    <xf numFmtId="164" fontId="2" fillId="5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164" fontId="2" fillId="0" borderId="13" xfId="0" applyNumberFormat="1" applyFont="1" applyBorder="1" applyAlignment="1">
      <alignment horizontal="center" vertical="center" wrapText="1"/>
    </xf>
    <xf numFmtId="164" fontId="2" fillId="0" borderId="14" xfId="0" applyNumberFormat="1" applyFont="1" applyBorder="1" applyAlignment="1">
      <alignment horizontal="center" vertical="center" wrapText="1"/>
    </xf>
    <xf numFmtId="164" fontId="2" fillId="0" borderId="19" xfId="0" applyNumberFormat="1" applyFont="1" applyBorder="1" applyAlignment="1">
      <alignment horizontal="center" vertical="center" wrapText="1"/>
    </xf>
    <xf numFmtId="164" fontId="2" fillId="0" borderId="15" xfId="0" applyNumberFormat="1" applyFont="1" applyBorder="1" applyAlignment="1">
      <alignment horizontal="center" vertical="center" wrapText="1"/>
    </xf>
    <xf numFmtId="164" fontId="2" fillId="0" borderId="16" xfId="0" applyNumberFormat="1" applyFont="1" applyBorder="1" applyAlignment="1">
      <alignment horizontal="center" vertical="center" wrapText="1"/>
    </xf>
    <xf numFmtId="164" fontId="2" fillId="0" borderId="17" xfId="0" applyNumberFormat="1" applyFont="1" applyBorder="1" applyAlignment="1">
      <alignment horizontal="center" vertical="center" wrapText="1"/>
    </xf>
    <xf numFmtId="164" fontId="2" fillId="0" borderId="20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9" fillId="6" borderId="1" xfId="0" applyFont="1" applyFill="1" applyBorder="1" applyAlignment="1">
      <alignment horizontal="center" vertical="center"/>
    </xf>
    <xf numFmtId="17" fontId="9" fillId="6" borderId="1" xfId="0" applyNumberFormat="1" applyFont="1" applyFill="1" applyBorder="1" applyAlignment="1">
      <alignment horizontal="center" vertical="center"/>
    </xf>
    <xf numFmtId="0" fontId="3" fillId="6" borderId="10" xfId="0" applyFont="1" applyFill="1" applyBorder="1" applyAlignment="1">
      <alignment horizontal="center" vertical="center" wrapText="1"/>
    </xf>
    <xf numFmtId="0" fontId="3" fillId="6" borderId="11" xfId="0" applyFont="1" applyFill="1" applyBorder="1" applyAlignment="1">
      <alignment horizontal="center" vertical="center" wrapText="1"/>
    </xf>
    <xf numFmtId="0" fontId="3" fillId="6" borderId="11" xfId="0" applyFont="1" applyFill="1" applyBorder="1" applyAlignment="1">
      <alignment horizontal="center" vertical="center" wrapText="1"/>
    </xf>
    <xf numFmtId="0" fontId="3" fillId="6" borderId="12" xfId="0" applyFont="1" applyFill="1" applyBorder="1" applyAlignment="1">
      <alignment horizontal="center" vertical="center" wrapText="1"/>
    </xf>
    <xf numFmtId="0" fontId="3" fillId="6" borderId="18" xfId="0" applyFont="1" applyFill="1" applyBorder="1" applyAlignment="1">
      <alignment horizontal="center" vertical="center" wrapText="1"/>
    </xf>
    <xf numFmtId="0" fontId="3" fillId="6" borderId="10" xfId="0" applyFont="1" applyFill="1" applyBorder="1" applyAlignment="1">
      <alignment horizontal="center" vertical="center" wrapText="1"/>
    </xf>
    <xf numFmtId="0" fontId="2" fillId="6" borderId="13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4" xfId="0" applyFont="1" applyFill="1" applyBorder="1" applyAlignment="1">
      <alignment horizontal="center" vertical="center" wrapText="1"/>
    </xf>
    <xf numFmtId="0" fontId="2" fillId="6" borderId="19" xfId="0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164" fontId="9" fillId="6" borderId="1" xfId="0" applyNumberFormat="1" applyFont="1" applyFill="1" applyBorder="1" applyAlignment="1">
      <alignment horizontal="center" vertical="center"/>
    </xf>
    <xf numFmtId="164" fontId="7" fillId="6" borderId="4" xfId="0" applyNumberFormat="1" applyFont="1" applyFill="1" applyBorder="1" applyAlignment="1">
      <alignment horizontal="center"/>
    </xf>
    <xf numFmtId="0" fontId="7" fillId="6" borderId="5" xfId="0" applyFont="1" applyFill="1" applyBorder="1" applyAlignment="1">
      <alignment horizontal="center"/>
    </xf>
    <xf numFmtId="0" fontId="7" fillId="6" borderId="6" xfId="0" applyFont="1" applyFill="1" applyBorder="1" applyAlignment="1">
      <alignment horizontal="center"/>
    </xf>
    <xf numFmtId="0" fontId="7" fillId="6" borderId="7" xfId="0" applyFont="1" applyFill="1" applyBorder="1" applyAlignment="1">
      <alignment horizontal="center"/>
    </xf>
    <xf numFmtId="0" fontId="7" fillId="6" borderId="8" xfId="0" applyFont="1" applyFill="1" applyBorder="1" applyAlignment="1">
      <alignment horizontal="center"/>
    </xf>
    <xf numFmtId="0" fontId="7" fillId="6" borderId="9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164" fontId="2" fillId="7" borderId="1" xfId="0" applyNumberFormat="1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/>
    </xf>
    <xf numFmtId="0" fontId="12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9D5A0-8DF9-438A-B8D0-8E0F89D19BFD}">
  <dimension ref="B1:C31"/>
  <sheetViews>
    <sheetView topLeftCell="A16" workbookViewId="0">
      <selection activeCell="B34" sqref="B34"/>
    </sheetView>
  </sheetViews>
  <sheetFormatPr baseColWidth="10" defaultRowHeight="14.4" x14ac:dyDescent="0.3"/>
  <cols>
    <col min="2" max="2" width="66.109375" customWidth="1"/>
    <col min="3" max="3" width="42.33203125" customWidth="1"/>
  </cols>
  <sheetData>
    <row r="1" spans="2:3" ht="17.399999999999999" x14ac:dyDescent="0.3">
      <c r="B1" s="20" t="s">
        <v>37</v>
      </c>
      <c r="C1" s="7"/>
    </row>
    <row r="2" spans="2:3" x14ac:dyDescent="0.3">
      <c r="B2" s="7"/>
      <c r="C2" s="7"/>
    </row>
    <row r="3" spans="2:3" x14ac:dyDescent="0.3">
      <c r="B3" s="7"/>
      <c r="C3" s="8">
        <v>2025</v>
      </c>
    </row>
    <row r="4" spans="2:3" x14ac:dyDescent="0.3">
      <c r="B4" s="9" t="s">
        <v>29</v>
      </c>
      <c r="C4" s="10">
        <v>600000</v>
      </c>
    </row>
    <row r="5" spans="2:3" x14ac:dyDescent="0.3">
      <c r="B5" s="9" t="s">
        <v>30</v>
      </c>
      <c r="C5" s="10">
        <v>32000</v>
      </c>
    </row>
    <row r="6" spans="2:3" x14ac:dyDescent="0.3">
      <c r="B6" s="9" t="s">
        <v>31</v>
      </c>
      <c r="C6" s="10">
        <v>6400</v>
      </c>
    </row>
    <row r="7" spans="2:3" x14ac:dyDescent="0.3">
      <c r="B7" s="9" t="s">
        <v>32</v>
      </c>
      <c r="C7" s="10">
        <v>40795.42</v>
      </c>
    </row>
    <row r="8" spans="2:3" x14ac:dyDescent="0.3">
      <c r="B8" s="9" t="s">
        <v>41</v>
      </c>
      <c r="C8" s="10">
        <v>650000</v>
      </c>
    </row>
    <row r="9" spans="2:3" x14ac:dyDescent="0.3">
      <c r="B9" s="7"/>
      <c r="C9" s="11"/>
    </row>
    <row r="10" spans="2:3" ht="41.4" x14ac:dyDescent="0.3">
      <c r="B10" s="3" t="s">
        <v>33</v>
      </c>
      <c r="C10" s="12">
        <f>C4-C5-C6-C7+C8</f>
        <v>1170804.58</v>
      </c>
    </row>
    <row r="11" spans="2:3" x14ac:dyDescent="0.3">
      <c r="B11" s="7"/>
      <c r="C11" s="11"/>
    </row>
    <row r="12" spans="2:3" x14ac:dyDescent="0.3">
      <c r="B12" s="13" t="s">
        <v>38</v>
      </c>
      <c r="C12" s="14">
        <f>SUM(C13+C14)</f>
        <v>537710.34</v>
      </c>
    </row>
    <row r="13" spans="2:3" x14ac:dyDescent="0.3">
      <c r="B13" s="4" t="s">
        <v>34</v>
      </c>
      <c r="C13" s="15">
        <v>430929.56</v>
      </c>
    </row>
    <row r="14" spans="2:3" x14ac:dyDescent="0.3">
      <c r="B14" s="4" t="s">
        <v>35</v>
      </c>
      <c r="C14" s="15">
        <v>106780.78</v>
      </c>
    </row>
    <row r="15" spans="2:3" x14ac:dyDescent="0.3">
      <c r="B15" s="7"/>
      <c r="C15" s="11"/>
    </row>
    <row r="16" spans="2:3" x14ac:dyDescent="0.3">
      <c r="B16" s="13" t="s">
        <v>39</v>
      </c>
      <c r="C16" s="14">
        <f>SUM(C17:C19)</f>
        <v>2790665.6</v>
      </c>
    </row>
    <row r="17" spans="2:3" x14ac:dyDescent="0.3">
      <c r="B17" s="4" t="s">
        <v>42</v>
      </c>
      <c r="C17" s="15">
        <v>440128.02</v>
      </c>
    </row>
    <row r="18" spans="2:3" x14ac:dyDescent="0.3">
      <c r="B18" s="22" t="s">
        <v>44</v>
      </c>
      <c r="C18" s="23">
        <v>2206293.48</v>
      </c>
    </row>
    <row r="19" spans="2:3" x14ac:dyDescent="0.3">
      <c r="B19" s="4" t="s">
        <v>40</v>
      </c>
      <c r="C19" s="15">
        <v>144244.1</v>
      </c>
    </row>
    <row r="20" spans="2:3" x14ac:dyDescent="0.3">
      <c r="B20" s="7"/>
      <c r="C20" s="11"/>
    </row>
    <row r="21" spans="2:3" x14ac:dyDescent="0.3">
      <c r="B21" s="5" t="s">
        <v>45</v>
      </c>
      <c r="C21" s="16">
        <f>C16+C12</f>
        <v>3328375.94</v>
      </c>
    </row>
    <row r="22" spans="2:3" x14ac:dyDescent="0.3">
      <c r="B22" s="17" t="s">
        <v>36</v>
      </c>
      <c r="C22" s="18">
        <f>C10-C21</f>
        <v>-2157571.36</v>
      </c>
    </row>
    <row r="23" spans="2:3" x14ac:dyDescent="0.3">
      <c r="B23" s="7"/>
      <c r="C23" s="7"/>
    </row>
    <row r="24" spans="2:3" x14ac:dyDescent="0.3">
      <c r="B24" s="19"/>
      <c r="C24" s="19"/>
    </row>
    <row r="25" spans="2:3" ht="27.6" x14ac:dyDescent="0.3">
      <c r="B25" s="5" t="s">
        <v>52</v>
      </c>
      <c r="C25" s="18">
        <v>588606.16</v>
      </c>
    </row>
    <row r="26" spans="2:3" x14ac:dyDescent="0.3">
      <c r="B26" s="19"/>
      <c r="C26" s="19"/>
    </row>
    <row r="27" spans="2:3" x14ac:dyDescent="0.3">
      <c r="B27" s="6" t="s">
        <v>61</v>
      </c>
      <c r="C27" s="18">
        <f>C25+2157571.36</f>
        <v>2746177.52</v>
      </c>
    </row>
    <row r="28" spans="2:3" ht="56.4" customHeight="1" x14ac:dyDescent="0.3">
      <c r="B28" s="26" t="s">
        <v>51</v>
      </c>
      <c r="C28" s="27"/>
    </row>
    <row r="30" spans="2:3" x14ac:dyDescent="0.3">
      <c r="B30" s="21" t="s">
        <v>46</v>
      </c>
    </row>
    <row r="31" spans="2:3" x14ac:dyDescent="0.3">
      <c r="B31" s="21" t="s">
        <v>47</v>
      </c>
    </row>
  </sheetData>
  <mergeCells count="1">
    <mergeCell ref="B28:C2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0AB9F9-BDA1-4294-AD83-C0E686DF5DE4}">
  <dimension ref="B1:E34"/>
  <sheetViews>
    <sheetView tabSelected="1" topLeftCell="A9" workbookViewId="0">
      <selection activeCell="F25" sqref="F25"/>
    </sheetView>
  </sheetViews>
  <sheetFormatPr baseColWidth="10" defaultRowHeight="14.4" x14ac:dyDescent="0.3"/>
  <cols>
    <col min="2" max="2" width="71.88671875" customWidth="1"/>
    <col min="3" max="3" width="40.5546875" customWidth="1"/>
  </cols>
  <sheetData>
    <row r="1" spans="2:5" ht="17.399999999999999" x14ac:dyDescent="0.3">
      <c r="B1" s="20" t="s">
        <v>37</v>
      </c>
      <c r="C1" s="7"/>
      <c r="D1" s="19"/>
      <c r="E1" s="19"/>
    </row>
    <row r="2" spans="2:5" x14ac:dyDescent="0.3">
      <c r="B2" s="7"/>
      <c r="C2" s="7"/>
      <c r="D2" s="19"/>
      <c r="E2" s="19"/>
    </row>
    <row r="3" spans="2:5" x14ac:dyDescent="0.3">
      <c r="B3" s="7"/>
      <c r="C3" s="8">
        <v>2025</v>
      </c>
      <c r="D3" s="19"/>
      <c r="E3" s="19"/>
    </row>
    <row r="4" spans="2:5" x14ac:dyDescent="0.3">
      <c r="B4" s="9" t="s">
        <v>29</v>
      </c>
      <c r="C4" s="10">
        <v>600000</v>
      </c>
      <c r="D4" s="19"/>
      <c r="E4" s="19"/>
    </row>
    <row r="5" spans="2:5" x14ac:dyDescent="0.3">
      <c r="B5" s="9" t="s">
        <v>30</v>
      </c>
      <c r="C5" s="10">
        <v>32000</v>
      </c>
      <c r="D5" s="19"/>
      <c r="E5" s="19"/>
    </row>
    <row r="6" spans="2:5" x14ac:dyDescent="0.3">
      <c r="B6" s="9" t="s">
        <v>31</v>
      </c>
      <c r="C6" s="10">
        <v>6400</v>
      </c>
      <c r="D6" s="19"/>
      <c r="E6" s="19"/>
    </row>
    <row r="7" spans="2:5" x14ac:dyDescent="0.3">
      <c r="B7" s="9" t="s">
        <v>32</v>
      </c>
      <c r="C7" s="10">
        <v>40795.42</v>
      </c>
      <c r="D7" s="19"/>
      <c r="E7" s="19"/>
    </row>
    <row r="8" spans="2:5" x14ac:dyDescent="0.3">
      <c r="B8" s="9" t="s">
        <v>41</v>
      </c>
      <c r="C8" s="10">
        <v>650000</v>
      </c>
      <c r="D8" s="19"/>
      <c r="E8" s="19"/>
    </row>
    <row r="9" spans="2:5" x14ac:dyDescent="0.3">
      <c r="B9" s="7"/>
      <c r="C9" s="11"/>
      <c r="D9" s="19"/>
      <c r="E9" s="19"/>
    </row>
    <row r="10" spans="2:5" ht="31.2" customHeight="1" x14ac:dyDescent="0.3">
      <c r="B10" s="3" t="s">
        <v>33</v>
      </c>
      <c r="C10" s="12">
        <f>C4-C5-C6-C7+C8</f>
        <v>1170804.58</v>
      </c>
      <c r="D10" s="19"/>
      <c r="E10" s="19"/>
    </row>
    <row r="11" spans="2:5" x14ac:dyDescent="0.3">
      <c r="B11" s="7"/>
      <c r="C11" s="11"/>
      <c r="D11" s="19"/>
      <c r="E11" s="19"/>
    </row>
    <row r="12" spans="2:5" x14ac:dyDescent="0.3">
      <c r="B12" s="13" t="s">
        <v>38</v>
      </c>
      <c r="C12" s="14">
        <f>SUM(C13+C14)</f>
        <v>537710.34</v>
      </c>
      <c r="D12" s="19"/>
      <c r="E12" s="19"/>
    </row>
    <row r="13" spans="2:5" x14ac:dyDescent="0.3">
      <c r="B13" s="4" t="s">
        <v>34</v>
      </c>
      <c r="C13" s="15">
        <v>430929.56</v>
      </c>
      <c r="D13" s="19"/>
      <c r="E13" s="19"/>
    </row>
    <row r="14" spans="2:5" x14ac:dyDescent="0.3">
      <c r="B14" s="4" t="s">
        <v>35</v>
      </c>
      <c r="C14" s="15">
        <v>106780.78</v>
      </c>
      <c r="D14" s="19"/>
      <c r="E14" s="19"/>
    </row>
    <row r="15" spans="2:5" x14ac:dyDescent="0.3">
      <c r="B15" s="7"/>
      <c r="C15" s="11"/>
      <c r="D15" s="19"/>
      <c r="E15" s="19"/>
    </row>
    <row r="16" spans="2:5" x14ac:dyDescent="0.3">
      <c r="B16" s="13" t="s">
        <v>39</v>
      </c>
      <c r="C16" s="14">
        <f>SUM(C17:C19)</f>
        <v>618913.51</v>
      </c>
      <c r="D16" s="19"/>
      <c r="E16" s="19"/>
    </row>
    <row r="17" spans="2:5" x14ac:dyDescent="0.3">
      <c r="B17" s="4" t="s">
        <v>42</v>
      </c>
      <c r="C17" s="15">
        <v>440128.02</v>
      </c>
      <c r="D17" s="19"/>
      <c r="E17" s="19"/>
    </row>
    <row r="18" spans="2:5" x14ac:dyDescent="0.3">
      <c r="B18" s="22" t="s">
        <v>43</v>
      </c>
      <c r="C18" s="23">
        <v>34541.39</v>
      </c>
      <c r="D18" s="19"/>
      <c r="E18" s="19"/>
    </row>
    <row r="19" spans="2:5" x14ac:dyDescent="0.3">
      <c r="B19" s="4" t="s">
        <v>40</v>
      </c>
      <c r="C19" s="15">
        <v>144244.1</v>
      </c>
      <c r="D19" s="19"/>
      <c r="E19" s="19"/>
    </row>
    <row r="20" spans="2:5" x14ac:dyDescent="0.3">
      <c r="B20" s="7"/>
      <c r="C20" s="11"/>
      <c r="D20" s="19"/>
      <c r="E20" s="19"/>
    </row>
    <row r="21" spans="2:5" x14ac:dyDescent="0.3">
      <c r="B21" s="5" t="s">
        <v>45</v>
      </c>
      <c r="C21" s="16">
        <f>C16+C12</f>
        <v>1156623.8500000001</v>
      </c>
      <c r="D21" s="19"/>
      <c r="E21" s="19"/>
    </row>
    <row r="22" spans="2:5" x14ac:dyDescent="0.3">
      <c r="B22" s="17" t="s">
        <v>36</v>
      </c>
      <c r="C22" s="18">
        <f>C10-C21</f>
        <v>14180.729999999981</v>
      </c>
      <c r="D22" s="19"/>
      <c r="E22" s="19"/>
    </row>
    <row r="23" spans="2:5" x14ac:dyDescent="0.3">
      <c r="B23" s="7"/>
      <c r="C23" s="7"/>
      <c r="D23" s="19"/>
      <c r="E23" s="19"/>
    </row>
    <row r="24" spans="2:5" x14ac:dyDescent="0.3">
      <c r="B24" s="19"/>
      <c r="C24" s="19"/>
      <c r="D24" s="19"/>
      <c r="E24" s="19"/>
    </row>
    <row r="25" spans="2:5" ht="27.6" x14ac:dyDescent="0.3">
      <c r="B25" s="5" t="s">
        <v>52</v>
      </c>
      <c r="C25" s="18">
        <v>588606.16</v>
      </c>
      <c r="D25" s="19"/>
      <c r="E25" s="19"/>
    </row>
    <row r="26" spans="2:5" x14ac:dyDescent="0.3">
      <c r="B26" s="19"/>
      <c r="C26" s="19"/>
      <c r="D26" s="19"/>
      <c r="E26" s="19"/>
    </row>
    <row r="27" spans="2:5" x14ac:dyDescent="0.3">
      <c r="B27" s="6" t="s">
        <v>61</v>
      </c>
      <c r="C27" s="18">
        <f>C25+C22</f>
        <v>602786.89</v>
      </c>
      <c r="D27" s="19"/>
      <c r="E27" s="19"/>
    </row>
    <row r="28" spans="2:5" ht="57.6" customHeight="1" x14ac:dyDescent="0.3">
      <c r="B28" s="26" t="s">
        <v>51</v>
      </c>
      <c r="C28" s="27"/>
      <c r="D28" s="19"/>
      <c r="E28" s="19"/>
    </row>
    <row r="29" spans="2:5" x14ac:dyDescent="0.3">
      <c r="B29" s="19"/>
      <c r="C29" s="19"/>
      <c r="D29" s="19"/>
      <c r="E29" s="19"/>
    </row>
    <row r="30" spans="2:5" x14ac:dyDescent="0.3">
      <c r="B30" s="25" t="s">
        <v>46</v>
      </c>
      <c r="C30" s="19"/>
      <c r="D30" s="19"/>
      <c r="E30" s="19"/>
    </row>
    <row r="31" spans="2:5" ht="24.6" x14ac:dyDescent="0.3">
      <c r="B31" s="25" t="s">
        <v>47</v>
      </c>
      <c r="C31" s="19"/>
      <c r="D31" s="19"/>
      <c r="E31" s="19"/>
    </row>
    <row r="32" spans="2:5" x14ac:dyDescent="0.3">
      <c r="B32" s="19"/>
      <c r="C32" s="19"/>
      <c r="D32" s="19"/>
      <c r="E32" s="19"/>
    </row>
    <row r="33" spans="2:5" x14ac:dyDescent="0.3">
      <c r="B33" s="19"/>
      <c r="C33" s="19"/>
      <c r="D33" s="19"/>
      <c r="E33" s="19"/>
    </row>
    <row r="34" spans="2:5" x14ac:dyDescent="0.3">
      <c r="B34" s="19"/>
      <c r="C34" s="19"/>
      <c r="D34" s="19"/>
      <c r="E34" s="19"/>
    </row>
  </sheetData>
  <mergeCells count="1">
    <mergeCell ref="B28:C2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694C03-FBAF-41B0-BE5B-F8F6E5112737}">
  <dimension ref="A1:O45"/>
  <sheetViews>
    <sheetView workbookViewId="0">
      <selection activeCell="F12" sqref="F12"/>
    </sheetView>
  </sheetViews>
  <sheetFormatPr baseColWidth="10" defaultRowHeight="13.8" x14ac:dyDescent="0.25"/>
  <cols>
    <col min="1" max="1" width="20.5546875" style="1" customWidth="1"/>
    <col min="2" max="2" width="41.77734375" style="1" customWidth="1"/>
    <col min="3" max="3" width="20.21875" style="1" customWidth="1"/>
    <col min="4" max="4" width="21.33203125" style="1" customWidth="1"/>
    <col min="5" max="5" width="15.44140625" style="1" customWidth="1"/>
    <col min="6" max="6" width="19.5546875" style="1" customWidth="1"/>
    <col min="7" max="7" width="16.21875" style="1" customWidth="1"/>
    <col min="8" max="8" width="24.77734375" style="1" customWidth="1"/>
    <col min="9" max="9" width="22.5546875" style="1" customWidth="1"/>
    <col min="10" max="10" width="20.77734375" style="1" customWidth="1"/>
    <col min="11" max="11" width="29.44140625" style="1" customWidth="1"/>
    <col min="12" max="12" width="18.21875" style="1" customWidth="1"/>
    <col min="13" max="13" width="26.21875" style="1" customWidth="1"/>
    <col min="14" max="14" width="17.5546875" style="1" customWidth="1"/>
    <col min="15" max="16384" width="11.5546875" style="1"/>
  </cols>
  <sheetData>
    <row r="1" spans="1:15" ht="78.599999999999994" customHeight="1" x14ac:dyDescent="0.25">
      <c r="A1" s="78" t="s">
        <v>21</v>
      </c>
    </row>
    <row r="2" spans="1:15" ht="14.4" thickBot="1" x14ac:dyDescent="0.3"/>
    <row r="3" spans="1:15" ht="41.4" x14ac:dyDescent="0.25">
      <c r="B3" s="11"/>
      <c r="C3" s="54" t="s">
        <v>0</v>
      </c>
      <c r="D3" s="55"/>
      <c r="E3" s="56" t="s">
        <v>1</v>
      </c>
      <c r="F3" s="55" t="s">
        <v>2</v>
      </c>
      <c r="G3" s="55"/>
      <c r="H3" s="57" t="s">
        <v>3</v>
      </c>
      <c r="I3" s="54" t="s">
        <v>4</v>
      </c>
      <c r="J3" s="55"/>
      <c r="K3" s="57" t="s">
        <v>5</v>
      </c>
      <c r="L3" s="58" t="s">
        <v>6</v>
      </c>
      <c r="M3" s="59" t="s">
        <v>7</v>
      </c>
      <c r="N3" s="57" t="s">
        <v>8</v>
      </c>
      <c r="O3" s="2"/>
    </row>
    <row r="4" spans="1:15" ht="27.6" x14ac:dyDescent="0.25">
      <c r="B4" s="11"/>
      <c r="C4" s="60" t="s">
        <v>9</v>
      </c>
      <c r="D4" s="61" t="s">
        <v>10</v>
      </c>
      <c r="E4" s="61"/>
      <c r="F4" s="61" t="s">
        <v>11</v>
      </c>
      <c r="G4" s="61" t="s">
        <v>10</v>
      </c>
      <c r="H4" s="62"/>
      <c r="I4" s="60" t="s">
        <v>11</v>
      </c>
      <c r="J4" s="61" t="s">
        <v>10</v>
      </c>
      <c r="K4" s="62"/>
      <c r="L4" s="63"/>
      <c r="M4" s="60"/>
      <c r="N4" s="62"/>
      <c r="O4" s="2"/>
    </row>
    <row r="5" spans="1:15" x14ac:dyDescent="0.25">
      <c r="B5" s="40" t="s">
        <v>12</v>
      </c>
      <c r="C5" s="41">
        <v>4940.5999999999995</v>
      </c>
      <c r="D5" s="15">
        <v>115262.50999999998</v>
      </c>
      <c r="E5" s="15">
        <v>120203.10999999999</v>
      </c>
      <c r="F5" s="15">
        <v>5463.01</v>
      </c>
      <c r="G5" s="15">
        <v>83520.98000000001</v>
      </c>
      <c r="H5" s="42">
        <v>88983.99</v>
      </c>
      <c r="I5" s="41">
        <v>33324.32</v>
      </c>
      <c r="J5" s="15">
        <v>359107.95999999996</v>
      </c>
      <c r="K5" s="42">
        <v>392432.27999999997</v>
      </c>
      <c r="L5" s="43">
        <v>20306.43</v>
      </c>
      <c r="M5" s="41">
        <v>120203.10999999999</v>
      </c>
      <c r="N5" s="42">
        <v>481416.26999999996</v>
      </c>
      <c r="O5" s="2"/>
    </row>
    <row r="6" spans="1:15" ht="14.4" thickBot="1" x14ac:dyDescent="0.3">
      <c r="B6" s="40" t="s">
        <v>13</v>
      </c>
      <c r="C6" s="44">
        <v>5928.7199999999993</v>
      </c>
      <c r="D6" s="45">
        <v>138315.38000000003</v>
      </c>
      <c r="E6" s="45">
        <v>144244.10000000003</v>
      </c>
      <c r="F6" s="45">
        <v>6555.612000000001</v>
      </c>
      <c r="G6" s="45">
        <v>100225.16399999999</v>
      </c>
      <c r="H6" s="46">
        <v>106780.77599999998</v>
      </c>
      <c r="I6" s="44">
        <v>39989.18</v>
      </c>
      <c r="J6" s="45">
        <v>430929.55599999998</v>
      </c>
      <c r="K6" s="46">
        <v>470918.73599999998</v>
      </c>
      <c r="L6" s="47">
        <v>24367.719999999998</v>
      </c>
      <c r="M6" s="44">
        <v>144244.10000000003</v>
      </c>
      <c r="N6" s="46">
        <v>577699.51199999999</v>
      </c>
      <c r="O6" s="2"/>
    </row>
    <row r="7" spans="1:15" x14ac:dyDescent="0.25"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</row>
    <row r="8" spans="1:15" x14ac:dyDescent="0.25"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</row>
    <row r="9" spans="1:15" x14ac:dyDescent="0.25"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</row>
    <row r="10" spans="1:15" x14ac:dyDescent="0.25">
      <c r="B10" s="2"/>
      <c r="C10" s="48" t="s">
        <v>14</v>
      </c>
      <c r="D10" s="48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</row>
    <row r="11" spans="1:15" x14ac:dyDescent="0.25">
      <c r="B11" s="2"/>
      <c r="C11" s="49" t="s">
        <v>12</v>
      </c>
      <c r="D11" s="49" t="s">
        <v>13</v>
      </c>
      <c r="E11" s="76"/>
      <c r="F11" s="2"/>
      <c r="G11" s="2"/>
      <c r="H11" s="2"/>
      <c r="I11" s="2"/>
      <c r="J11" s="2"/>
      <c r="K11" s="2"/>
      <c r="L11" s="2"/>
      <c r="M11" s="2"/>
      <c r="N11" s="2"/>
      <c r="O11" s="2"/>
    </row>
    <row r="12" spans="1:15" x14ac:dyDescent="0.25">
      <c r="B12" s="50" t="s">
        <v>15</v>
      </c>
      <c r="C12" s="50"/>
      <c r="D12" s="50"/>
      <c r="E12" s="76"/>
      <c r="F12" s="2"/>
      <c r="G12" s="2"/>
      <c r="H12" s="2"/>
      <c r="I12" s="2"/>
      <c r="J12" s="2"/>
      <c r="K12" s="2"/>
      <c r="L12" s="2"/>
      <c r="M12" s="2"/>
      <c r="N12" s="2"/>
      <c r="O12" s="2"/>
    </row>
    <row r="13" spans="1:15" x14ac:dyDescent="0.25">
      <c r="B13" s="72" t="s">
        <v>16</v>
      </c>
      <c r="C13" s="38">
        <v>426333.33</v>
      </c>
      <c r="D13" s="38">
        <v>511600</v>
      </c>
      <c r="E13" s="76"/>
      <c r="F13" s="2"/>
      <c r="G13" s="2"/>
      <c r="H13" s="2"/>
      <c r="I13" s="2"/>
      <c r="J13" s="2"/>
      <c r="K13" s="2"/>
      <c r="L13" s="2"/>
      <c r="M13" s="2"/>
      <c r="N13" s="2"/>
      <c r="O13" s="2"/>
    </row>
    <row r="14" spans="1:15" x14ac:dyDescent="0.25">
      <c r="B14" s="72" t="s">
        <v>17</v>
      </c>
      <c r="C14" s="38">
        <v>-175286.04999999993</v>
      </c>
      <c r="D14" s="38">
        <v>-210343.61200000002</v>
      </c>
      <c r="E14" s="76"/>
      <c r="F14" s="2"/>
      <c r="G14" s="2"/>
      <c r="H14" s="2"/>
      <c r="I14" s="2"/>
      <c r="J14" s="2"/>
      <c r="K14" s="2"/>
      <c r="L14" s="2"/>
      <c r="M14" s="2"/>
      <c r="N14" s="2"/>
      <c r="O14" s="2"/>
    </row>
    <row r="15" spans="1:15" x14ac:dyDescent="0.25">
      <c r="B15" s="73" t="s">
        <v>18</v>
      </c>
      <c r="C15" s="74">
        <v>-55082.939999999944</v>
      </c>
      <c r="D15" s="74">
        <v>-66099.511999999988</v>
      </c>
      <c r="E15" s="76" t="s">
        <v>60</v>
      </c>
      <c r="F15" s="2"/>
      <c r="G15" s="2"/>
      <c r="H15" s="2"/>
      <c r="I15" s="2"/>
      <c r="J15" s="2"/>
      <c r="K15" s="2"/>
      <c r="L15" s="2"/>
      <c r="M15" s="2"/>
      <c r="N15" s="2"/>
      <c r="O15" s="2"/>
    </row>
    <row r="16" spans="1:15" x14ac:dyDescent="0.25">
      <c r="B16" s="50" t="s">
        <v>19</v>
      </c>
      <c r="C16" s="51"/>
      <c r="D16" s="51"/>
      <c r="E16" s="76"/>
      <c r="F16" s="2"/>
      <c r="G16" s="2"/>
      <c r="H16" s="2"/>
      <c r="I16" s="2"/>
      <c r="J16" s="2"/>
      <c r="K16" s="2"/>
      <c r="L16" s="2"/>
      <c r="M16" s="2"/>
      <c r="N16" s="2"/>
      <c r="O16" s="2"/>
    </row>
    <row r="17" spans="2:15" x14ac:dyDescent="0.25">
      <c r="B17" s="72" t="s">
        <v>20</v>
      </c>
      <c r="C17" s="38">
        <v>33996.18</v>
      </c>
      <c r="D17" s="38">
        <v>40795.42</v>
      </c>
      <c r="E17" s="76"/>
      <c r="F17" s="2"/>
      <c r="G17" s="2"/>
      <c r="H17" s="2"/>
      <c r="I17" s="2"/>
      <c r="J17" s="2"/>
      <c r="K17" s="2"/>
      <c r="L17" s="2"/>
      <c r="M17" s="2"/>
      <c r="N17" s="2"/>
      <c r="O17" s="2"/>
    </row>
    <row r="18" spans="2:15" x14ac:dyDescent="0.25">
      <c r="B18" s="72" t="s">
        <v>18</v>
      </c>
      <c r="C18" s="38">
        <v>13689.75</v>
      </c>
      <c r="D18" s="38">
        <v>16427.7</v>
      </c>
      <c r="E18" s="76"/>
      <c r="F18" s="2"/>
      <c r="G18" s="2"/>
      <c r="H18" s="2"/>
      <c r="I18" s="2"/>
      <c r="J18" s="2"/>
      <c r="K18" s="2"/>
      <c r="L18" s="2"/>
      <c r="M18" s="2"/>
      <c r="N18" s="2"/>
      <c r="O18" s="2"/>
    </row>
    <row r="19" spans="2:15" x14ac:dyDescent="0.25">
      <c r="B19" s="2"/>
      <c r="C19" s="2"/>
      <c r="D19" s="2"/>
      <c r="E19" s="76"/>
      <c r="F19" s="2"/>
      <c r="G19" s="2"/>
      <c r="H19" s="2"/>
      <c r="I19" s="2"/>
      <c r="J19" s="2"/>
      <c r="K19" s="2"/>
      <c r="L19" s="2"/>
      <c r="M19" s="2"/>
      <c r="N19" s="2"/>
      <c r="O19" s="2"/>
    </row>
    <row r="20" spans="2:15" x14ac:dyDescent="0.25">
      <c r="B20" s="2"/>
      <c r="C20" s="2"/>
      <c r="D20" s="2"/>
      <c r="E20" s="76"/>
      <c r="F20" s="2"/>
      <c r="G20" s="2"/>
      <c r="H20" s="2"/>
      <c r="I20" s="2"/>
      <c r="J20" s="2"/>
      <c r="K20" s="2"/>
      <c r="L20" s="2"/>
      <c r="M20" s="2"/>
      <c r="N20" s="2"/>
      <c r="O20" s="2"/>
    </row>
    <row r="21" spans="2:15" x14ac:dyDescent="0.25">
      <c r="B21" s="36" t="s">
        <v>53</v>
      </c>
      <c r="C21" s="49" t="s">
        <v>27</v>
      </c>
      <c r="D21" s="49" t="s">
        <v>28</v>
      </c>
      <c r="E21" s="76"/>
      <c r="F21" s="2"/>
      <c r="G21" s="2"/>
      <c r="H21" s="2"/>
      <c r="I21" s="2"/>
      <c r="J21" s="2"/>
      <c r="K21" s="2"/>
      <c r="L21" s="2"/>
      <c r="M21" s="2"/>
      <c r="N21" s="2"/>
      <c r="O21" s="2"/>
    </row>
    <row r="22" spans="2:15" x14ac:dyDescent="0.25">
      <c r="B22" s="75" t="s">
        <v>25</v>
      </c>
      <c r="C22" s="74">
        <v>102315.09</v>
      </c>
      <c r="D22" s="74">
        <v>122778.11</v>
      </c>
      <c r="E22" s="76" t="s">
        <v>60</v>
      </c>
      <c r="F22" s="2"/>
      <c r="G22" s="2"/>
      <c r="H22" s="2"/>
      <c r="I22" s="2"/>
      <c r="J22" s="2"/>
      <c r="K22" s="2"/>
      <c r="L22" s="2"/>
      <c r="M22" s="2"/>
      <c r="N22" s="2"/>
      <c r="O22" s="2"/>
    </row>
    <row r="23" spans="2:15" ht="27.6" x14ac:dyDescent="0.25">
      <c r="B23" s="75" t="s">
        <v>55</v>
      </c>
      <c r="C23" s="74">
        <v>3320.25</v>
      </c>
      <c r="D23" s="74">
        <v>3984.3</v>
      </c>
      <c r="E23" s="76" t="s">
        <v>60</v>
      </c>
      <c r="F23" s="2"/>
      <c r="G23" s="2"/>
      <c r="H23" s="2"/>
      <c r="I23" s="2"/>
      <c r="J23" s="2"/>
      <c r="K23" s="2"/>
      <c r="L23" s="2"/>
      <c r="M23" s="2"/>
      <c r="N23" s="2"/>
      <c r="O23" s="2"/>
    </row>
    <row r="24" spans="2:15" x14ac:dyDescent="0.25">
      <c r="B24" s="37" t="s">
        <v>23</v>
      </c>
      <c r="C24" s="38">
        <v>366773.35</v>
      </c>
      <c r="D24" s="38">
        <v>440128.02</v>
      </c>
      <c r="E24" s="76"/>
      <c r="F24" s="2"/>
      <c r="G24" s="2"/>
      <c r="H24" s="2"/>
      <c r="I24" s="2"/>
      <c r="J24" s="2"/>
      <c r="K24" s="2"/>
      <c r="L24" s="2"/>
      <c r="M24" s="2"/>
      <c r="N24" s="2"/>
      <c r="O24" s="2"/>
    </row>
    <row r="25" spans="2:15" ht="27.6" x14ac:dyDescent="0.25">
      <c r="B25" s="39" t="s">
        <v>24</v>
      </c>
      <c r="C25" s="24">
        <v>1838577.9</v>
      </c>
      <c r="D25" s="24">
        <v>2206293.48</v>
      </c>
      <c r="E25" s="77"/>
    </row>
    <row r="26" spans="2:15" x14ac:dyDescent="0.25">
      <c r="B26" s="37" t="s">
        <v>22</v>
      </c>
      <c r="C26" s="38">
        <v>541666.67000000004</v>
      </c>
      <c r="D26" s="38">
        <v>650000</v>
      </c>
      <c r="E26" s="77"/>
    </row>
    <row r="27" spans="2:15" x14ac:dyDescent="0.25">
      <c r="E27" s="77"/>
    </row>
    <row r="28" spans="2:15" x14ac:dyDescent="0.25">
      <c r="B28" s="36" t="s">
        <v>54</v>
      </c>
      <c r="C28" s="49" t="s">
        <v>27</v>
      </c>
      <c r="D28" s="49" t="s">
        <v>28</v>
      </c>
      <c r="E28" s="77"/>
    </row>
    <row r="29" spans="2:15" x14ac:dyDescent="0.25">
      <c r="B29" s="75" t="s">
        <v>25</v>
      </c>
      <c r="C29" s="74">
        <v>102315.09</v>
      </c>
      <c r="D29" s="74">
        <v>122778.11</v>
      </c>
      <c r="E29" s="77" t="s">
        <v>60</v>
      </c>
    </row>
    <row r="30" spans="2:15" ht="27.6" x14ac:dyDescent="0.25">
      <c r="B30" s="75" t="s">
        <v>55</v>
      </c>
      <c r="C30" s="74">
        <v>3320.25</v>
      </c>
      <c r="D30" s="74">
        <v>3984.3</v>
      </c>
      <c r="E30" s="77" t="s">
        <v>60</v>
      </c>
    </row>
    <row r="31" spans="2:15" x14ac:dyDescent="0.25">
      <c r="B31" s="37" t="s">
        <v>23</v>
      </c>
      <c r="C31" s="38">
        <v>366773.35</v>
      </c>
      <c r="D31" s="38">
        <v>440128.02</v>
      </c>
    </row>
    <row r="32" spans="2:15" x14ac:dyDescent="0.25">
      <c r="B32" s="39" t="s">
        <v>26</v>
      </c>
      <c r="C32" s="24">
        <v>28784.49</v>
      </c>
      <c r="D32" s="24">
        <v>34541.39</v>
      </c>
    </row>
    <row r="33" spans="2:6" x14ac:dyDescent="0.25">
      <c r="B33" s="37" t="s">
        <v>22</v>
      </c>
      <c r="C33" s="38">
        <v>541666.67000000004</v>
      </c>
      <c r="D33" s="38">
        <v>650000</v>
      </c>
    </row>
    <row r="36" spans="2:6" x14ac:dyDescent="0.25">
      <c r="C36" s="28" t="s">
        <v>50</v>
      </c>
      <c r="D36" s="33"/>
      <c r="E36" s="33"/>
      <c r="F36" s="29"/>
    </row>
    <row r="37" spans="2:6" x14ac:dyDescent="0.25">
      <c r="C37" s="30"/>
      <c r="D37" s="31"/>
      <c r="E37" s="31"/>
      <c r="F37" s="32"/>
    </row>
    <row r="38" spans="2:6" x14ac:dyDescent="0.25">
      <c r="B38" s="52" t="s">
        <v>56</v>
      </c>
      <c r="C38" s="53">
        <v>45931</v>
      </c>
      <c r="D38" s="53">
        <v>45962</v>
      </c>
      <c r="E38" s="53">
        <v>45992</v>
      </c>
      <c r="F38" s="33"/>
    </row>
    <row r="39" spans="2:6" x14ac:dyDescent="0.25">
      <c r="B39" s="34" t="s">
        <v>58</v>
      </c>
      <c r="C39" s="35">
        <v>440128.02</v>
      </c>
      <c r="D39" s="35">
        <v>0</v>
      </c>
      <c r="E39" s="35">
        <v>0</v>
      </c>
      <c r="F39" s="33"/>
    </row>
    <row r="40" spans="2:6" x14ac:dyDescent="0.25">
      <c r="B40" s="34" t="s">
        <v>59</v>
      </c>
      <c r="C40" s="35">
        <v>100000</v>
      </c>
      <c r="D40" s="35">
        <v>100000</v>
      </c>
      <c r="E40" s="35">
        <v>0</v>
      </c>
      <c r="F40" s="33"/>
    </row>
    <row r="41" spans="2:6" x14ac:dyDescent="0.25">
      <c r="B41" s="34" t="s">
        <v>57</v>
      </c>
      <c r="C41" s="35">
        <v>45000</v>
      </c>
      <c r="D41" s="35">
        <v>45000</v>
      </c>
      <c r="E41" s="35">
        <v>45000</v>
      </c>
      <c r="F41" s="33"/>
    </row>
    <row r="42" spans="2:6" ht="26.4" x14ac:dyDescent="0.25">
      <c r="B42" s="34" t="s">
        <v>48</v>
      </c>
      <c r="C42" s="35">
        <v>4356.58</v>
      </c>
      <c r="D42" s="35">
        <v>4560.78</v>
      </c>
      <c r="E42" s="35">
        <v>4560.78</v>
      </c>
      <c r="F42" s="33"/>
    </row>
    <row r="43" spans="2:6" x14ac:dyDescent="0.25">
      <c r="B43" s="64" t="s">
        <v>49</v>
      </c>
      <c r="C43" s="65">
        <f>C42+C41+C39</f>
        <v>489484.60000000003</v>
      </c>
      <c r="D43" s="65">
        <f>D42+D41+D39</f>
        <v>49560.78</v>
      </c>
      <c r="E43" s="65">
        <f>E42+E41+E39</f>
        <v>49560.78</v>
      </c>
      <c r="F43" s="33"/>
    </row>
    <row r="44" spans="2:6" x14ac:dyDescent="0.25">
      <c r="C44" s="66">
        <f>C43+D43+E43</f>
        <v>588606.16</v>
      </c>
      <c r="D44" s="67"/>
      <c r="E44" s="68"/>
      <c r="F44" s="33"/>
    </row>
    <row r="45" spans="2:6" x14ac:dyDescent="0.25">
      <c r="C45" s="69"/>
      <c r="D45" s="70"/>
      <c r="E45" s="71"/>
      <c r="F45" s="33"/>
    </row>
  </sheetData>
  <mergeCells count="5">
    <mergeCell ref="C3:D3"/>
    <mergeCell ref="F3:G3"/>
    <mergeCell ref="I3:J3"/>
    <mergeCell ref="C10:D10"/>
    <mergeCell ref="C44:E4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Synthèse Hyp1</vt:lpstr>
      <vt:lpstr>Synthèse Hyp2</vt:lpstr>
      <vt:lpstr>Détail</vt:lpstr>
    </vt:vector>
  </TitlesOfParts>
  <Company>Sigidurs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PENNORS, Emilie</dc:creator>
  <cp:lastModifiedBy>PENNORS, Emilie</cp:lastModifiedBy>
  <dcterms:created xsi:type="dcterms:W3CDTF">2025-10-10T13:38:30Z</dcterms:created>
  <dcterms:modified xsi:type="dcterms:W3CDTF">2025-10-10T18:01:12Z</dcterms:modified>
</cp:coreProperties>
</file>